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941" windowWidth="19440" windowHeight="1170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'plan_wzór'!$A$1:$AE$73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<sst xmlns="http://schemas.openxmlformats.org/spreadsheetml/2006/main" count="257" uniqueCount="193">
  <si>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</si>
  <si>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</si>
  <si>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</si>
  <si>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</si>
  <si>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</si>
  <si>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</si>
  <si>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</si>
  <si>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</si>
  <si>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</si>
  <si>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</si>
  <si>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</si>
  <si>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</si>
  <si>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</si>
  <si>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</si>
  <si>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</si>
  <si>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</si>
  <si>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</si>
  <si>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</si>
  <si>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</si>
  <si>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</si>
  <si>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</si>
  <si>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</si>
  <si>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</si>
  <si>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</si>
  <si>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</si>
  <si>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</si>
  <si>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</si>
  <si>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</si>
  <si>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</si>
  <si>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</si>
  <si>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</si>
  <si>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Podstawy prawoznawstwa</t>
  </si>
  <si>
    <t>1</t>
  </si>
  <si>
    <t xml:space="preserve"> </t>
  </si>
  <si>
    <t>Historia administracji</t>
  </si>
  <si>
    <t>Makro i mikroekonomia</t>
  </si>
  <si>
    <t>Logika prawnicza</t>
  </si>
  <si>
    <t>Filozofia</t>
  </si>
  <si>
    <t>Organizacja ochrony środowiska</t>
  </si>
  <si>
    <t>Język obcy cz. I</t>
  </si>
  <si>
    <t>2</t>
  </si>
  <si>
    <t>Wychowanie fizyczne</t>
  </si>
  <si>
    <t xml:space="preserve">Prawa i wolności oraz obowiązki człowieka i obywatela w RP lub </t>
  </si>
  <si>
    <t>Prawa i wolności oraz obowiązki człowieka i obywatela w krajach UE</t>
  </si>
  <si>
    <t>12</t>
  </si>
  <si>
    <t xml:space="preserve">Służby , inspekcje i straże lub </t>
  </si>
  <si>
    <t>Prawo policyjne</t>
  </si>
  <si>
    <t>13</t>
  </si>
  <si>
    <t>Organizacje pozarządowe</t>
  </si>
  <si>
    <t>14</t>
  </si>
  <si>
    <t>Konstytucyjny system organów państwowych</t>
  </si>
  <si>
    <t>15</t>
  </si>
  <si>
    <t xml:space="preserve">Ustrój samorządu terytorialnego </t>
  </si>
  <si>
    <t>16</t>
  </si>
  <si>
    <t>Prawo pracy i prawo urzędnicze</t>
  </si>
  <si>
    <t>3</t>
  </si>
  <si>
    <t>17</t>
  </si>
  <si>
    <t>Instytucje i źródła prawa UE</t>
  </si>
  <si>
    <t>18</t>
  </si>
  <si>
    <t>Finanse publiczne i prawo finansowe</t>
  </si>
  <si>
    <t>19</t>
  </si>
  <si>
    <t xml:space="preserve">Prawo karne lub </t>
  </si>
  <si>
    <t>Prawo wykroczeń</t>
  </si>
  <si>
    <t>20</t>
  </si>
  <si>
    <t xml:space="preserve">Organy kontroli i ochrony prawa lub </t>
  </si>
  <si>
    <t>Prawno-ustrojowa problematyka stanów nadzwyczajnych</t>
  </si>
  <si>
    <t>21</t>
  </si>
  <si>
    <t>Gospodarowanie mieniem samorządu terytorialnego lub</t>
  </si>
  <si>
    <t>Prawo zagospodarowania przestrzennego</t>
  </si>
  <si>
    <t>22</t>
  </si>
  <si>
    <t>Język obcy cz. II</t>
  </si>
  <si>
    <t>4</t>
  </si>
  <si>
    <t>23</t>
  </si>
  <si>
    <t>Prawo administracyjne</t>
  </si>
  <si>
    <t>24</t>
  </si>
  <si>
    <t xml:space="preserve">Prawo cywilne z umowami w administracji </t>
  </si>
  <si>
    <t>25</t>
  </si>
  <si>
    <t>Proseminarium</t>
  </si>
  <si>
    <t>26</t>
  </si>
  <si>
    <t>Postępowanie administracyjne</t>
  </si>
  <si>
    <t>5</t>
  </si>
  <si>
    <t>27</t>
  </si>
  <si>
    <t>Prawo międzynarodowe</t>
  </si>
  <si>
    <t>28</t>
  </si>
  <si>
    <t>Prawo własności intelektualnej</t>
  </si>
  <si>
    <t>29</t>
  </si>
  <si>
    <t>Prawo podatkowe</t>
  </si>
  <si>
    <t>30</t>
  </si>
  <si>
    <t>Postępowanie egzekucyjne w administracji</t>
  </si>
  <si>
    <t>31</t>
  </si>
  <si>
    <t>Wybrane problemy ubezpieczeń społecznych lub</t>
  </si>
  <si>
    <t>31a</t>
  </si>
  <si>
    <t>System prawny pomocy społecznej</t>
  </si>
  <si>
    <t>32</t>
  </si>
  <si>
    <t xml:space="preserve">Prawo zamówień publicznych lub </t>
  </si>
  <si>
    <t xml:space="preserve">Legislacja administracyjna </t>
  </si>
  <si>
    <t>33</t>
  </si>
  <si>
    <t>Wybrane problemy polityki zatrudnienia i przeciwdziałania bezrobociu lub</t>
  </si>
  <si>
    <t>6</t>
  </si>
  <si>
    <t xml:space="preserve">Polityka regionalna i zarządzanie funduszami zagranicznymi </t>
  </si>
  <si>
    <t>34</t>
  </si>
  <si>
    <t>Etyka zawodowa</t>
  </si>
  <si>
    <t>35</t>
  </si>
  <si>
    <t>Organizacja i zarządzanie w administracji publicznej</t>
  </si>
  <si>
    <t>36</t>
  </si>
  <si>
    <t>Prawo gospodarcze publiczne</t>
  </si>
  <si>
    <t>37</t>
  </si>
  <si>
    <t>Odpowiedzialność cywilna w administracji publicznej lub</t>
  </si>
  <si>
    <t>Odpowiedzialność karna funkcjonariuszy publicznych</t>
  </si>
  <si>
    <t>38</t>
  </si>
  <si>
    <t>System budżetowy samorządu terytorialnego lub</t>
  </si>
  <si>
    <t>Finanse lokalne w krajach UE</t>
  </si>
  <si>
    <t>39</t>
  </si>
  <si>
    <t xml:space="preserve">Seminarium </t>
  </si>
  <si>
    <t>40</t>
  </si>
  <si>
    <t>Praktyka zawodowa - 3 tygodniowa</t>
  </si>
  <si>
    <t>forma studiów: stacjonarne</t>
  </si>
  <si>
    <t>Nauka administracji</t>
  </si>
  <si>
    <t>Technologie informacyjne</t>
  </si>
  <si>
    <t xml:space="preserve">Organizacje międzynarodowe (przedmiot oferowany również w j. angielskim**) lub </t>
  </si>
  <si>
    <t>** Powyższe zajęcia student może zaliczyć również poprzez:
1. uczestnictwo w oferowanych przez Uniwersytet w Białymstoku zajęciach, w szczególności:
a) na kierunkach studiów prowadzonych w językach obcych,
b) prowadzonych dla studentów programu Erasmus+,
c) prowadzonych w języku obcym przez profesorów wizytujących,
d) w formie wykładów gościnnych prowadzonych w języku obcym,
e) w ramach specjalistycznych szkół prowadzonych w języku obcym,
f) określonych w programach innych kierunków studiów i prowadzonych w językach obcych,  
2. realizację zajęć w języku obcym na innej uczelni w ramach międzynarodowej wymiany studentów, w tym programu Erasmus+ lub w ramach programu MOST,      
3. realizację części studiów lub praktyk za granicą w ramach programu Erasmus+ lub zajęć realizowanych w języku obcym w uczelni zagranicznej w ramach międzynarodowych umów o współpracy - w okresie nie krótszym niż 3 miesiące.</t>
  </si>
  <si>
    <t>Praktyki zawodowe</t>
  </si>
  <si>
    <t>37a</t>
  </si>
  <si>
    <t>33a</t>
  </si>
  <si>
    <t>32a</t>
  </si>
  <si>
    <t>21a</t>
  </si>
  <si>
    <t>20a</t>
  </si>
  <si>
    <t>19a</t>
  </si>
  <si>
    <t>13a</t>
  </si>
  <si>
    <t>12a</t>
  </si>
  <si>
    <t>11a</t>
  </si>
  <si>
    <t>38a</t>
  </si>
  <si>
    <t>Harmonogram realizacji programu studiów - Administracja, pierwszy stopień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</si>
  <si>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</si>
  <si>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nauki prawne - 76,67%; nauki o polityce i administracji - 6,11%; językoznawstwo - 5,55%; nauki o zarządzaniu i jakości - 5,00%; filozofia - 3,33%; ekonomia i finanse - 1,67%; informatyka - 1,67%</t>
  </si>
  <si>
    <t>370-AS1-1PPA</t>
  </si>
  <si>
    <t>370-AS1-1HAI</t>
  </si>
  <si>
    <t>370-AS1-1NAA</t>
  </si>
  <si>
    <t>370-AS1-1MIM</t>
  </si>
  <si>
    <t>370-AS1-1TIN</t>
  </si>
  <si>
    <t>370-AS1-1LPA</t>
  </si>
  <si>
    <t>370-AS1-1FIL</t>
  </si>
  <si>
    <t>370-AS1-1OOS</t>
  </si>
  <si>
    <t>370-AS1-</t>
  </si>
  <si>
    <t>370-AS1-1WFI</t>
  </si>
  <si>
    <t>370-AS1-1PWR</t>
  </si>
  <si>
    <t>370-AS1-1PWE</t>
  </si>
  <si>
    <t>370-AS1-1SIS</t>
  </si>
  <si>
    <t>370-AS1-1DZ</t>
  </si>
  <si>
    <t>370-AS1-1AP</t>
  </si>
  <si>
    <t>370-AS1-1OP</t>
  </si>
  <si>
    <t>370-AS1-1KSO</t>
  </si>
  <si>
    <t>370-AS1-1UST</t>
  </si>
  <si>
    <t>370-AS1-2PPE</t>
  </si>
  <si>
    <t>370-AS1-2IUE</t>
  </si>
  <si>
    <t>370-AS1-2PFP</t>
  </si>
  <si>
    <t>370-AS1-2PKA</t>
  </si>
  <si>
    <t>370-AS1-2EF</t>
  </si>
  <si>
    <t>370-AS1-2OKO</t>
  </si>
  <si>
    <t>370-AS1-2AA</t>
  </si>
  <si>
    <t>370-AS1-2MST</t>
  </si>
  <si>
    <t>370-AS1-2JK</t>
  </si>
  <si>
    <t>370-AS1</t>
  </si>
  <si>
    <t>370-AS1-2PAD</t>
  </si>
  <si>
    <t>370-AS1-2PCU</t>
  </si>
  <si>
    <t>370-AS1-2PRO</t>
  </si>
  <si>
    <t>370-AS1-3POA</t>
  </si>
  <si>
    <t>370-AS1-3PME</t>
  </si>
  <si>
    <t>370-AS1-3PWI</t>
  </si>
  <si>
    <t>370-AS1-3PPE</t>
  </si>
  <si>
    <t>370-AS1-3PEA</t>
  </si>
  <si>
    <t>370-AS1-3WUS</t>
  </si>
  <si>
    <t>370-AS1-3SPS</t>
  </si>
  <si>
    <t>370-AS1-3PZP</t>
  </si>
  <si>
    <t>370-AS1-3LEA</t>
  </si>
  <si>
    <t>370-AS1-3JG</t>
  </si>
  <si>
    <t>370-AS1-3PRZ</t>
  </si>
  <si>
    <t>370-AS1-3EZA</t>
  </si>
  <si>
    <t>370-AS1-3OZA</t>
  </si>
  <si>
    <t>370-AS1-3PPG</t>
  </si>
  <si>
    <t>370-AS1-3OCP</t>
  </si>
  <si>
    <t>370-AS1-3OKP</t>
  </si>
  <si>
    <t>370-AS1-3BST</t>
  </si>
  <si>
    <t>370-AS1-3FEU</t>
  </si>
  <si>
    <t>370-AS1-3SEM</t>
  </si>
  <si>
    <t>370-AS1-2PRA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</si>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</sst>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 style="thin"/>
    </border>
    <border>
      <left/>
      <right style="double"/>
      <top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/>
      <right style="double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8" fillId="33" borderId="0" xfId="0" applyFont="1" applyFill="1" applyAlignment="1">
      <alignment horizontal="left" vertical="center"/>
    </xf>
    <xf numFmtId="0" fontId="29" fillId="33" borderId="0" xfId="0" applyFont="1" applyFill="1" applyAlignment="1" applyProtection="1">
      <alignment vertical="center"/>
      <protection locked="0"/>
    </xf>
    <xf numFmtId="0" fontId="30" fillId="33" borderId="0" xfId="0" applyFont="1" applyFill="1" applyAlignment="1" applyProtection="1">
      <alignment vertical="center"/>
      <protection locked="0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 applyProtection="1">
      <alignment horizontal="left" vertical="center"/>
      <protection locked="0"/>
    </xf>
    <xf numFmtId="0" fontId="31" fillId="33" borderId="0" xfId="0" applyFont="1" applyFill="1" applyAlignment="1" applyProtection="1">
      <alignment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49" fontId="29" fillId="33" borderId="0" xfId="0" applyNumberFormat="1" applyFont="1" applyFill="1" applyAlignment="1" applyProtection="1">
      <alignment vertical="center"/>
      <protection locked="0"/>
    </xf>
    <xf numFmtId="0" fontId="30" fillId="33" borderId="0" xfId="0" applyFont="1" applyFill="1" applyAlignment="1" applyProtection="1">
      <alignment horizontal="centerContinuous" vertical="center"/>
      <protection locked="0"/>
    </xf>
    <xf numFmtId="0" fontId="29" fillId="33" borderId="10" xfId="0" applyFont="1" applyFill="1" applyBorder="1" applyAlignment="1" applyProtection="1">
      <alignment horizontal="center" vertical="center"/>
      <protection locked="0"/>
    </xf>
    <xf numFmtId="0" fontId="29" fillId="33" borderId="11" xfId="0" applyFont="1" applyFill="1" applyBorder="1" applyAlignment="1" applyProtection="1">
      <alignment horizontal="center" vertical="center"/>
      <protection locked="0"/>
    </xf>
    <xf numFmtId="0" fontId="29" fillId="33" borderId="12" xfId="0" applyFont="1" applyFill="1" applyBorder="1" applyAlignment="1" applyProtection="1">
      <alignment horizontal="center" vertical="center"/>
      <protection locked="0"/>
    </xf>
    <xf numFmtId="0" fontId="29" fillId="33" borderId="13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29" fillId="33" borderId="15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center" vertical="center"/>
      <protection locked="0"/>
    </xf>
    <xf numFmtId="0" fontId="29" fillId="33" borderId="17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Continuous" vertical="center"/>
      <protection locked="0"/>
    </xf>
    <xf numFmtId="0" fontId="29" fillId="33" borderId="19" xfId="0" applyFont="1" applyFill="1" applyBorder="1" applyAlignment="1" applyProtection="1">
      <alignment horizontal="centerContinuous" vertical="center"/>
      <protection locked="0"/>
    </xf>
    <xf numFmtId="0" fontId="29" fillId="33" borderId="20" xfId="0" applyFont="1" applyFill="1" applyBorder="1" applyAlignment="1">
      <alignment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29" fillId="33" borderId="18" xfId="0" applyFont="1" applyFill="1" applyBorder="1" applyAlignment="1" applyProtection="1">
      <alignment horizontal="center" vertical="center" shrinkToFit="1"/>
      <protection locked="0"/>
    </xf>
    <xf numFmtId="0" fontId="29" fillId="33" borderId="18" xfId="0" applyFont="1" applyFill="1" applyBorder="1" applyAlignment="1" applyProtection="1">
      <alignment horizontal="center" vertical="center" wrapText="1" shrinkToFit="1"/>
      <protection locked="0"/>
    </xf>
    <xf numFmtId="49" fontId="29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33" borderId="18" xfId="0" applyFont="1" applyFill="1" applyBorder="1" applyAlignment="1" applyProtection="1">
      <alignment horizontal="center" textRotation="90" wrapText="1" shrinkToFit="1"/>
      <protection locked="0"/>
    </xf>
    <xf numFmtId="0" fontId="29" fillId="33" borderId="18" xfId="0" applyFont="1" applyFill="1" applyBorder="1" applyAlignment="1" applyProtection="1">
      <alignment horizontal="center" textRotation="90" shrinkToFit="1"/>
      <protection locked="0"/>
    </xf>
    <xf numFmtId="0" fontId="29" fillId="33" borderId="23" xfId="0" applyFont="1" applyFill="1" applyBorder="1" applyAlignment="1" applyProtection="1">
      <alignment horizontal="center" textRotation="90" shrinkToFit="1"/>
      <protection locked="0"/>
    </xf>
    <xf numFmtId="0" fontId="29" fillId="33" borderId="24" xfId="0" applyFont="1" applyFill="1" applyBorder="1" applyAlignment="1" applyProtection="1">
      <alignment horizontal="center" textRotation="90" shrinkToFit="1"/>
      <protection locked="0"/>
    </xf>
    <xf numFmtId="0" fontId="29" fillId="33" borderId="24" xfId="0" applyFont="1" applyFill="1" applyBorder="1" applyAlignment="1" applyProtection="1">
      <alignment horizontal="center" textRotation="90" wrapText="1"/>
      <protection locked="0"/>
    </xf>
    <xf numFmtId="0" fontId="29" fillId="33" borderId="24" xfId="0" applyFont="1" applyFill="1" applyBorder="1" applyAlignment="1" applyProtection="1">
      <alignment horizontal="center" textRotation="90" wrapText="1" shrinkToFit="1"/>
      <protection locked="0"/>
    </xf>
    <xf numFmtId="0" fontId="29" fillId="33" borderId="25" xfId="0" applyFont="1" applyFill="1" applyBorder="1" applyAlignment="1" applyProtection="1">
      <alignment horizontal="center" textRotation="90" shrinkToFit="1"/>
      <protection locked="0"/>
    </xf>
    <xf numFmtId="0" fontId="29" fillId="33" borderId="26" xfId="0" applyFont="1" applyFill="1" applyBorder="1" applyAlignment="1" applyProtection="1">
      <alignment horizontal="center" textRotation="90" shrinkToFit="1"/>
      <protection locked="0"/>
    </xf>
    <xf numFmtId="0" fontId="29" fillId="33" borderId="27" xfId="0" applyFont="1" applyFill="1" applyBorder="1" applyAlignment="1" applyProtection="1">
      <alignment horizontal="center" textRotation="90" shrinkToFit="1"/>
      <protection locked="0"/>
    </xf>
    <xf numFmtId="0" fontId="59" fillId="0" borderId="18" xfId="0" applyFont="1" applyFill="1" applyBorder="1" applyAlignment="1">
      <alignment horizontal="center" textRotation="90" wrapText="1"/>
    </xf>
    <xf numFmtId="0" fontId="29" fillId="33" borderId="0" xfId="0" applyFont="1" applyFill="1" applyAlignment="1" applyProtection="1">
      <alignment vertical="center" shrinkToFit="1"/>
      <protection locked="0"/>
    </xf>
    <xf numFmtId="0" fontId="29" fillId="33" borderId="18" xfId="0" applyFont="1" applyFill="1" applyBorder="1" applyAlignment="1" applyProtection="1">
      <alignment horizontal="center" vertical="center"/>
      <protection locked="0"/>
    </xf>
    <xf numFmtId="0" fontId="29" fillId="33" borderId="23" xfId="0" applyFont="1" applyFill="1" applyBorder="1" applyAlignment="1" applyProtection="1">
      <alignment horizontal="center" vertical="center"/>
      <protection locked="0"/>
    </xf>
    <xf numFmtId="0" fontId="29" fillId="33" borderId="25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30" fillId="33" borderId="13" xfId="0" applyFont="1" applyFill="1" applyBorder="1" applyAlignment="1" applyProtection="1">
      <alignment horizontal="left" vertical="center" shrinkToFit="1"/>
      <protection locked="0"/>
    </xf>
    <xf numFmtId="0" fontId="30" fillId="33" borderId="14" xfId="0" applyFont="1" applyFill="1" applyBorder="1" applyAlignment="1" applyProtection="1">
      <alignment horizontal="left" vertical="center" shrinkToFit="1"/>
      <protection locked="0"/>
    </xf>
    <xf numFmtId="0" fontId="30" fillId="33" borderId="20" xfId="0" applyFont="1" applyFill="1" applyBorder="1" applyAlignment="1" applyProtection="1">
      <alignment horizontal="left" vertical="center" shrinkToFit="1"/>
      <protection locked="0"/>
    </xf>
    <xf numFmtId="0" fontId="30" fillId="33" borderId="0" xfId="0" applyFont="1" applyFill="1" applyAlignment="1" applyProtection="1">
      <alignment vertical="center"/>
      <protection locked="0"/>
    </xf>
    <xf numFmtId="49" fontId="34" fillId="0" borderId="28" xfId="0" applyNumberFormat="1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>
      <alignment shrinkToFit="1"/>
    </xf>
    <xf numFmtId="49" fontId="29" fillId="0" borderId="30" xfId="0" applyNumberFormat="1" applyFont="1" applyBorder="1" applyAlignment="1">
      <alignment horizontal="left" shrinkToFit="1"/>
    </xf>
    <xf numFmtId="0" fontId="29" fillId="0" borderId="30" xfId="0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0" fontId="30" fillId="33" borderId="31" xfId="0" applyFont="1" applyFill="1" applyBorder="1" applyAlignment="1" applyProtection="1">
      <alignment horizontal="center" vertical="center"/>
      <protection locked="0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33" borderId="40" xfId="0" applyFont="1" applyFill="1" applyBorder="1" applyAlignment="1" applyProtection="1">
      <alignment horizontal="center" vertical="center"/>
      <protection locked="0"/>
    </xf>
    <xf numFmtId="0" fontId="29" fillId="33" borderId="28" xfId="0" applyFont="1" applyFill="1" applyBorder="1" applyAlignment="1" applyProtection="1">
      <alignment horizontal="center" vertical="center"/>
      <protection locked="0"/>
    </xf>
    <xf numFmtId="0" fontId="29" fillId="33" borderId="31" xfId="0" applyFont="1" applyFill="1" applyBorder="1" applyAlignment="1" applyProtection="1">
      <alignment horizontal="center" vertical="center"/>
      <protection locked="0"/>
    </xf>
    <xf numFmtId="0" fontId="34" fillId="0" borderId="41" xfId="0" applyFont="1" applyBorder="1" applyAlignment="1">
      <alignment shrinkToFit="1"/>
    </xf>
    <xf numFmtId="49" fontId="34" fillId="0" borderId="28" xfId="0" applyNumberFormat="1" applyFont="1" applyBorder="1" applyAlignment="1">
      <alignment horizontal="center" shrinkToFit="1"/>
    </xf>
    <xf numFmtId="49" fontId="29" fillId="0" borderId="28" xfId="0" applyNumberFormat="1" applyFont="1" applyBorder="1" applyAlignment="1">
      <alignment horizontal="center" vertical="center"/>
    </xf>
    <xf numFmtId="0" fontId="30" fillId="33" borderId="42" xfId="0" applyFont="1" applyFill="1" applyBorder="1" applyAlignment="1" applyProtection="1">
      <alignment horizontal="center" vertical="center"/>
      <protection locked="0"/>
    </xf>
    <xf numFmtId="0" fontId="29" fillId="0" borderId="4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4" xfId="0" applyFont="1" applyBorder="1" applyAlignment="1" applyProtection="1">
      <alignment horizontal="center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center" vertical="center"/>
      <protection locked="0"/>
    </xf>
    <xf numFmtId="0" fontId="29" fillId="33" borderId="30" xfId="0" applyFont="1" applyFill="1" applyBorder="1" applyAlignment="1" applyProtection="1">
      <alignment horizontal="center" vertical="center"/>
      <protection locked="0"/>
    </xf>
    <xf numFmtId="49" fontId="59" fillId="0" borderId="28" xfId="0" applyNumberFormat="1" applyFont="1" applyBorder="1" applyAlignment="1" applyProtection="1">
      <alignment horizontal="center" vertical="center"/>
      <protection locked="0"/>
    </xf>
    <xf numFmtId="0" fontId="60" fillId="0" borderId="30" xfId="0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35" xfId="0" applyFont="1" applyBorder="1" applyAlignment="1" applyProtection="1">
      <alignment horizontal="center" vertical="center"/>
      <protection locked="0"/>
    </xf>
    <xf numFmtId="0" fontId="60" fillId="0" borderId="44" xfId="0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 applyProtection="1">
      <alignment horizontal="center" vertical="center"/>
      <protection locked="0"/>
    </xf>
    <xf numFmtId="0" fontId="60" fillId="0" borderId="46" xfId="0" applyFont="1" applyBorder="1" applyAlignment="1" applyProtection="1">
      <alignment horizontal="center" vertical="center"/>
      <protection locked="0"/>
    </xf>
    <xf numFmtId="0" fontId="34" fillId="0" borderId="28" xfId="0" applyFont="1" applyBorder="1" applyAlignment="1">
      <alignment shrinkToFit="1"/>
    </xf>
    <xf numFmtId="49" fontId="29" fillId="0" borderId="28" xfId="0" applyNumberFormat="1" applyFont="1" applyBorder="1" applyAlignment="1">
      <alignment horizontal="left" shrinkToFit="1"/>
    </xf>
    <xf numFmtId="0" fontId="30" fillId="33" borderId="28" xfId="0" applyFont="1" applyFill="1" applyBorder="1" applyAlignment="1" applyProtection="1">
      <alignment horizontal="center" vertical="center"/>
      <protection locked="0"/>
    </xf>
    <xf numFmtId="0" fontId="30" fillId="33" borderId="47" xfId="0" applyFont="1" applyFill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33" borderId="47" xfId="0" applyFont="1" applyFill="1" applyBorder="1" applyAlignment="1" applyProtection="1">
      <alignment horizontal="center" vertical="center"/>
      <protection locked="0"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33" borderId="42" xfId="0" applyFont="1" applyFill="1" applyBorder="1" applyAlignment="1" applyProtection="1">
      <alignment horizontal="center" vertical="center"/>
      <protection locked="0"/>
    </xf>
    <xf numFmtId="0" fontId="29" fillId="34" borderId="30" xfId="0" applyFont="1" applyFill="1" applyBorder="1" applyAlignment="1">
      <alignment horizontal="center" vertical="center"/>
    </xf>
    <xf numFmtId="0" fontId="34" fillId="0" borderId="30" xfId="0" applyFont="1" applyBorder="1" applyAlignment="1">
      <alignment shrinkToFit="1"/>
    </xf>
    <xf numFmtId="0" fontId="29" fillId="0" borderId="33" xfId="0" applyFont="1" applyBorder="1" applyAlignment="1" applyProtection="1">
      <alignment horizontal="center" vertical="center"/>
      <protection locked="0"/>
    </xf>
    <xf numFmtId="0" fontId="34" fillId="34" borderId="28" xfId="0" applyFont="1" applyFill="1" applyBorder="1" applyAlignment="1">
      <alignment shrinkToFit="1"/>
    </xf>
    <xf numFmtId="0" fontId="34" fillId="0" borderId="34" xfId="0" applyFont="1" applyBorder="1" applyAlignment="1">
      <alignment shrinkToFit="1"/>
    </xf>
    <xf numFmtId="49" fontId="29" fillId="0" borderId="34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shrinkToFit="1"/>
    </xf>
    <xf numFmtId="49" fontId="29" fillId="0" borderId="42" xfId="0" applyNumberFormat="1" applyFont="1" applyBorder="1" applyAlignment="1">
      <alignment horizontal="left" shrinkToFit="1"/>
    </xf>
    <xf numFmtId="49" fontId="29" fillId="0" borderId="42" xfId="0" applyNumberFormat="1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left" shrinkToFit="1"/>
    </xf>
    <xf numFmtId="0" fontId="34" fillId="0" borderId="51" xfId="0" applyFont="1" applyBorder="1" applyAlignment="1">
      <alignment shrinkToFit="1"/>
    </xf>
    <xf numFmtId="0" fontId="29" fillId="0" borderId="46" xfId="0" applyFont="1" applyBorder="1" applyAlignment="1" applyProtection="1" quotePrefix="1">
      <alignment horizontal="center" vertical="center"/>
      <protection locked="0"/>
    </xf>
    <xf numFmtId="49" fontId="29" fillId="0" borderId="52" xfId="0" applyNumberFormat="1" applyFont="1" applyBorder="1" applyAlignment="1">
      <alignment horizontal="center" vertical="center"/>
    </xf>
    <xf numFmtId="0" fontId="34" fillId="0" borderId="46" xfId="0" applyFont="1" applyBorder="1" applyAlignment="1">
      <alignment shrinkToFit="1"/>
    </xf>
    <xf numFmtId="0" fontId="29" fillId="0" borderId="48" xfId="0" applyFont="1" applyBorder="1" applyAlignment="1">
      <alignment horizontal="center" vertical="center"/>
    </xf>
    <xf numFmtId="0" fontId="29" fillId="0" borderId="41" xfId="0" applyFont="1" applyBorder="1" applyAlignment="1" applyProtection="1">
      <alignment horizontal="center" vertical="center"/>
      <protection locked="0"/>
    </xf>
    <xf numFmtId="49" fontId="34" fillId="0" borderId="30" xfId="0" applyNumberFormat="1" applyFont="1" applyBorder="1" applyAlignment="1" applyProtection="1">
      <alignment horizontal="center" vertical="center"/>
      <protection locked="0"/>
    </xf>
    <xf numFmtId="49" fontId="29" fillId="0" borderId="29" xfId="0" applyNumberFormat="1" applyFont="1" applyBorder="1" applyAlignment="1">
      <alignment horizontal="left" shrinkToFit="1"/>
    </xf>
    <xf numFmtId="0" fontId="29" fillId="0" borderId="53" xfId="0" applyFont="1" applyBorder="1" applyAlignment="1">
      <alignment horizontal="center" vertical="center"/>
    </xf>
    <xf numFmtId="49" fontId="34" fillId="0" borderId="54" xfId="0" applyNumberFormat="1" applyFont="1" applyBorder="1" applyAlignment="1" applyProtection="1">
      <alignment horizontal="center" vertical="center"/>
      <protection locked="0"/>
    </xf>
    <xf numFmtId="0" fontId="34" fillId="0" borderId="55" xfId="0" applyFont="1" applyBorder="1" applyAlignment="1">
      <alignment shrinkToFit="1"/>
    </xf>
    <xf numFmtId="49" fontId="29" fillId="0" borderId="56" xfId="0" applyNumberFormat="1" applyFont="1" applyBorder="1" applyAlignment="1">
      <alignment horizontal="left" shrinkToFit="1"/>
    </xf>
    <xf numFmtId="0" fontId="29" fillId="0" borderId="19" xfId="0" applyFont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0" fontId="30" fillId="33" borderId="30" xfId="0" applyFont="1" applyFill="1" applyBorder="1" applyAlignment="1" applyProtection="1">
      <alignment horizontal="center" vertical="center"/>
      <protection locked="0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 applyProtection="1">
      <alignment horizontal="center" vertical="center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0" fontId="29" fillId="0" borderId="60" xfId="0" applyFont="1" applyBorder="1" applyAlignment="1" applyProtection="1">
      <alignment horizontal="center" vertical="center"/>
      <protection locked="0"/>
    </xf>
    <xf numFmtId="0" fontId="29" fillId="0" borderId="55" xfId="0" applyFont="1" applyBorder="1" applyAlignment="1" applyProtection="1">
      <alignment horizontal="center" vertical="center"/>
      <protection locked="0"/>
    </xf>
    <xf numFmtId="0" fontId="29" fillId="0" borderId="61" xfId="0" applyFont="1" applyBorder="1" applyAlignment="1" applyProtection="1">
      <alignment horizontal="center" vertical="center"/>
      <protection locked="0"/>
    </xf>
    <xf numFmtId="0" fontId="29" fillId="33" borderId="19" xfId="0" applyFont="1" applyFill="1" applyBorder="1" applyAlignment="1" applyProtection="1">
      <alignment horizontal="center" vertical="center"/>
      <protection locked="0"/>
    </xf>
    <xf numFmtId="0" fontId="29" fillId="33" borderId="54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left" vertical="center"/>
      <protection locked="0"/>
    </xf>
    <xf numFmtId="0" fontId="30" fillId="33" borderId="16" xfId="0" applyFont="1" applyFill="1" applyBorder="1" applyAlignment="1" applyProtection="1">
      <alignment horizontal="left" vertical="center"/>
      <protection locked="0"/>
    </xf>
    <xf numFmtId="49" fontId="30" fillId="33" borderId="16" xfId="0" applyNumberFormat="1" applyFont="1" applyFill="1" applyBorder="1" applyAlignment="1" applyProtection="1">
      <alignment horizontal="center" vertical="center"/>
      <protection locked="0"/>
    </xf>
    <xf numFmtId="0" fontId="30" fillId="33" borderId="40" xfId="0" applyFont="1" applyFill="1" applyBorder="1" applyAlignment="1" applyProtection="1">
      <alignment horizontal="center" vertical="center"/>
      <protection locked="0"/>
    </xf>
    <xf numFmtId="0" fontId="34" fillId="0" borderId="62" xfId="0" applyFont="1" applyBorder="1" applyAlignment="1">
      <alignment horizontal="left" vertical="center" shrinkToFit="1"/>
    </xf>
    <xf numFmtId="0" fontId="36" fillId="0" borderId="19" xfId="0" applyFont="1" applyBorder="1" applyAlignment="1" applyProtection="1">
      <alignment horizontal="center" vertical="center"/>
      <protection locked="0"/>
    </xf>
    <xf numFmtId="49" fontId="36" fillId="0" borderId="18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Font="1" applyBorder="1" applyAlignment="1">
      <alignment horizontal="center" vertical="center" shrinkToFit="1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29" fillId="33" borderId="15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center" vertical="center"/>
      <protection locked="0"/>
    </xf>
    <xf numFmtId="0" fontId="29" fillId="33" borderId="17" xfId="0" applyFont="1" applyFill="1" applyBorder="1" applyAlignment="1" applyProtection="1">
      <alignment horizontal="center" vertical="center"/>
      <protection locked="0"/>
    </xf>
    <xf numFmtId="0" fontId="29" fillId="33" borderId="63" xfId="0" applyFont="1" applyFill="1" applyBorder="1" applyAlignment="1" applyProtection="1">
      <alignment horizontal="center" vertical="center"/>
      <protection locked="0"/>
    </xf>
    <xf numFmtId="0" fontId="30" fillId="35" borderId="13" xfId="0" applyFont="1" applyFill="1" applyBorder="1" applyAlignment="1" applyProtection="1">
      <alignment horizontal="left" vertical="center"/>
      <protection locked="0"/>
    </xf>
    <xf numFmtId="0" fontId="30" fillId="35" borderId="20" xfId="0" applyFont="1" applyFill="1" applyBorder="1" applyAlignment="1" applyProtection="1">
      <alignment horizontal="left" vertical="center"/>
      <protection locked="0"/>
    </xf>
    <xf numFmtId="49" fontId="30" fillId="35" borderId="18" xfId="0" applyNumberFormat="1" applyFont="1" applyFill="1" applyBorder="1" applyAlignment="1" applyProtection="1">
      <alignment horizontal="center" vertical="center"/>
      <protection locked="0"/>
    </xf>
    <xf numFmtId="0" fontId="30" fillId="35" borderId="18" xfId="0" applyFont="1" applyFill="1" applyBorder="1" applyAlignment="1" applyProtection="1">
      <alignment horizontal="center" vertical="center"/>
      <protection locked="0"/>
    </xf>
    <xf numFmtId="0" fontId="30" fillId="35" borderId="13" xfId="0" applyFont="1" applyFill="1" applyBorder="1" applyAlignment="1" applyProtection="1">
      <alignment horizontal="center" vertical="center"/>
      <protection locked="0"/>
    </xf>
    <xf numFmtId="0" fontId="30" fillId="35" borderId="20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Border="1" applyAlignment="1" applyProtection="1">
      <alignment horizontal="center" vertical="center"/>
      <protection locked="0"/>
    </xf>
    <xf numFmtId="49" fontId="37" fillId="33" borderId="0" xfId="0" applyNumberFormat="1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center" vertical="center"/>
      <protection/>
    </xf>
    <xf numFmtId="1" fontId="2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29" fillId="33" borderId="64" xfId="0" applyFont="1" applyFill="1" applyBorder="1" applyAlignment="1" applyProtection="1">
      <alignment vertical="center"/>
      <protection locked="0"/>
    </xf>
    <xf numFmtId="0" fontId="30" fillId="33" borderId="0" xfId="0" applyFont="1" applyFill="1" applyBorder="1" applyAlignment="1" applyProtection="1">
      <alignment horizontal="right" vertical="center"/>
      <protection locked="0"/>
    </xf>
    <xf numFmtId="0" fontId="30" fillId="33" borderId="22" xfId="0" applyFont="1" applyFill="1" applyBorder="1" applyAlignment="1" applyProtection="1">
      <alignment horizontal="right" vertical="center"/>
      <protection locked="0"/>
    </xf>
    <xf numFmtId="0" fontId="29" fillId="33" borderId="23" xfId="0" applyFont="1" applyFill="1" applyBorder="1" applyAlignment="1" applyProtection="1" quotePrefix="1">
      <alignment horizontal="center" vertical="center"/>
      <protection locked="0"/>
    </xf>
    <xf numFmtId="0" fontId="29" fillId="33" borderId="25" xfId="0" applyFont="1" applyFill="1" applyBorder="1" applyAlignment="1" applyProtection="1" quotePrefix="1">
      <alignment horizontal="center" vertical="center"/>
      <protection locked="0"/>
    </xf>
    <xf numFmtId="49" fontId="29" fillId="33" borderId="0" xfId="0" applyNumberFormat="1" applyFont="1" applyFill="1" applyAlignment="1" applyProtection="1">
      <alignment horizontal="center" vertical="center"/>
      <protection locked="0"/>
    </xf>
    <xf numFmtId="0" fontId="38" fillId="33" borderId="0" xfId="0" applyFont="1" applyFill="1" applyAlignment="1" applyProtection="1">
      <alignment horizontal="center" vertical="center"/>
      <protection/>
    </xf>
    <xf numFmtId="0" fontId="29" fillId="0" borderId="65" xfId="0" applyFont="1" applyFill="1" applyBorder="1" applyAlignment="1" applyProtection="1">
      <alignment horizontal="justify" vertical="center" wrapText="1"/>
      <protection locked="0"/>
    </xf>
    <xf numFmtId="0" fontId="29" fillId="0" borderId="66" xfId="0" applyFont="1" applyFill="1" applyBorder="1" applyAlignment="1" applyProtection="1">
      <alignment horizontal="justify" vertical="center" wrapText="1"/>
      <protection locked="0"/>
    </xf>
    <xf numFmtId="0" fontId="29" fillId="0" borderId="67" xfId="0" applyFont="1" applyFill="1" applyBorder="1" applyAlignment="1" applyProtection="1">
      <alignment horizontal="justify" vertical="center" wrapText="1"/>
      <protection locked="0"/>
    </xf>
    <xf numFmtId="0" fontId="29" fillId="0" borderId="68" xfId="0" applyFont="1" applyFill="1" applyBorder="1" applyAlignment="1" applyProtection="1">
      <alignment horizontal="justify" vertical="center" wrapText="1"/>
      <protection locked="0"/>
    </xf>
    <xf numFmtId="0" fontId="29" fillId="0" borderId="34" xfId="0" applyFont="1" applyFill="1" applyBorder="1" applyAlignment="1" applyProtection="1">
      <alignment horizontal="justify" vertical="center" wrapText="1"/>
      <protection locked="0"/>
    </xf>
    <xf numFmtId="0" fontId="29" fillId="0" borderId="53" xfId="0" applyFont="1" applyFill="1" applyBorder="1" applyAlignment="1" applyProtection="1">
      <alignment horizontal="justify" vertical="center" wrapText="1"/>
      <protection locked="0"/>
    </xf>
    <xf numFmtId="0" fontId="29" fillId="0" borderId="44" xfId="0" applyFont="1" applyFill="1" applyBorder="1" applyAlignment="1" applyProtection="1">
      <alignment horizontal="left" vertical="center" wrapText="1"/>
      <protection locked="0"/>
    </xf>
    <xf numFmtId="0" fontId="29" fillId="0" borderId="52" xfId="0" applyFont="1" applyFill="1" applyBorder="1" applyAlignment="1" applyProtection="1">
      <alignment horizontal="left" vertical="center" wrapText="1"/>
      <protection locked="0"/>
    </xf>
    <xf numFmtId="0" fontId="29" fillId="0" borderId="48" xfId="0" applyFont="1" applyFill="1" applyBorder="1" applyAlignment="1" applyProtection="1">
      <alignment horizontal="left" vertical="center" wrapText="1"/>
      <protection locked="0"/>
    </xf>
    <xf numFmtId="0" fontId="60" fillId="0" borderId="35" xfId="0" applyFont="1" applyFill="1" applyBorder="1" applyAlignment="1">
      <alignment horizontal="justify" vertical="center" wrapText="1"/>
    </xf>
    <xf numFmtId="0" fontId="29" fillId="0" borderId="35" xfId="0" applyFont="1" applyFill="1" applyBorder="1" applyAlignment="1" applyProtection="1">
      <alignment horizontal="justify" vertical="center" wrapText="1"/>
      <protection locked="0"/>
    </xf>
    <xf numFmtId="0" fontId="29" fillId="0" borderId="66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2" fontId="29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35" xfId="0" applyNumberFormat="1" applyFont="1" applyFill="1" applyBorder="1" applyAlignment="1" applyProtection="1">
      <alignment horizontal="center" vertical="center"/>
      <protection locked="0"/>
    </xf>
    <xf numFmtId="0" fontId="29" fillId="0" borderId="65" xfId="0" applyFont="1" applyFill="1" applyBorder="1" applyAlignment="1">
      <alignment horizontal="left" vertical="center" wrapText="1"/>
    </xf>
    <xf numFmtId="0" fontId="29" fillId="0" borderId="66" xfId="0" applyFont="1" applyFill="1" applyBorder="1" applyAlignment="1">
      <alignment horizontal="left" vertical="center" wrapText="1"/>
    </xf>
    <xf numFmtId="0" fontId="29" fillId="0" borderId="67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53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 applyProtection="1">
      <alignment horizontal="center" vertical="center" wrapText="1"/>
      <protection locked="0"/>
    </xf>
    <xf numFmtId="0" fontId="29" fillId="0" borderId="66" xfId="0" applyFont="1" applyFill="1" applyBorder="1" applyAlignment="1" applyProtection="1">
      <alignment horizontal="center" vertical="center" wrapText="1"/>
      <protection locked="0"/>
    </xf>
    <xf numFmtId="0" fontId="29" fillId="0" borderId="67" xfId="0" applyFont="1" applyFill="1" applyBorder="1" applyAlignment="1" applyProtection="1">
      <alignment horizontal="center" vertical="center" wrapText="1"/>
      <protection locked="0"/>
    </xf>
    <xf numFmtId="0" fontId="29" fillId="0" borderId="68" xfId="0" applyFont="1" applyFill="1" applyBorder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5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7"/>
  <sheetViews>
    <sheetView showGridLines="0" showZeros="0" tabSelected="1" view="pageBreakPreview" zoomScale="110" zoomScaleSheetLayoutView="110" zoomScalePageLayoutView="0" workbookViewId="0" topLeftCell="A62">
      <selection activeCell="A68" sqref="A68:P69"/>
    </sheetView>
  </sheetViews>
  <sheetFormatPr defaultColWidth="9.00390625" defaultRowHeight="12.75"/>
  <cols>
    <col min="1" max="1" width="5.75390625" style="7" customWidth="1"/>
    <col min="2" max="2" width="36.75390625" style="2" customWidth="1"/>
    <col min="3" max="3" width="12.375" style="8" customWidth="1"/>
    <col min="4" max="4" width="4.375" style="2" customWidth="1"/>
    <col min="5" max="6" width="3.75390625" style="2" customWidth="1"/>
    <col min="7" max="8" width="5.625" style="2" customWidth="1"/>
    <col min="9" max="9" width="4.375" style="2" customWidth="1"/>
    <col min="10" max="10" width="3.25390625" style="2" customWidth="1"/>
    <col min="11" max="11" width="3.75390625" style="2" customWidth="1"/>
    <col min="12" max="12" width="4.375" style="2" customWidth="1"/>
    <col min="13" max="13" width="3.25390625" style="2" customWidth="1"/>
    <col min="14" max="14" width="2.25390625" style="2" customWidth="1"/>
    <col min="15" max="20" width="4.375" style="2" customWidth="1"/>
    <col min="21" max="21" width="3.25390625" style="2" customWidth="1"/>
    <col min="22" max="23" width="4.375" style="2" customWidth="1"/>
    <col min="24" max="24" width="3.25390625" style="2" customWidth="1"/>
    <col min="25" max="26" width="4.375" style="2" customWidth="1"/>
    <col min="27" max="27" width="3.25390625" style="2" customWidth="1"/>
    <col min="28" max="28" width="6.375" style="2" customWidth="1"/>
    <col min="29" max="29" width="5.25390625" style="2" customWidth="1"/>
    <col min="30" max="30" width="13.125" style="2" customWidth="1"/>
    <col min="31" max="31" width="5.75390625" style="2" customWidth="1"/>
    <col min="32" max="16384" width="9.125" style="2" customWidth="1"/>
  </cols>
  <sheetData>
    <row r="1" spans="1:31" ht="15.7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7" ht="19.5" customHeight="1" thickBot="1">
      <c r="A2" s="3" t="s">
        <v>116</v>
      </c>
      <c r="B2" s="4"/>
      <c r="C2" s="5"/>
      <c r="Q2" s="6"/>
      <c r="S2" s="6"/>
      <c r="U2" s="6"/>
      <c r="W2" s="6"/>
      <c r="Y2" s="6"/>
      <c r="AA2" s="6"/>
    </row>
    <row r="3" spans="6:31" ht="12.75" customHeight="1" thickBot="1" thickTop="1">
      <c r="F3" s="9"/>
      <c r="G3" s="10" t="s">
        <v>3</v>
      </c>
      <c r="H3" s="11"/>
      <c r="I3" s="11"/>
      <c r="J3" s="11"/>
      <c r="K3" s="11"/>
      <c r="L3" s="11"/>
      <c r="M3" s="11"/>
      <c r="N3" s="12"/>
      <c r="O3" s="13" t="s">
        <v>0</v>
      </c>
      <c r="P3" s="14"/>
      <c r="Q3" s="14"/>
      <c r="R3" s="14"/>
      <c r="S3" s="13" t="s">
        <v>1</v>
      </c>
      <c r="T3" s="14"/>
      <c r="U3" s="14"/>
      <c r="V3" s="14"/>
      <c r="W3" s="13" t="s">
        <v>2</v>
      </c>
      <c r="X3" s="14"/>
      <c r="Y3" s="14"/>
      <c r="Z3" s="14"/>
      <c r="AA3" s="15" t="s">
        <v>27</v>
      </c>
      <c r="AB3" s="16"/>
      <c r="AC3" s="16"/>
      <c r="AD3" s="16"/>
      <c r="AE3" s="17"/>
    </row>
    <row r="4" spans="6:31" ht="16.5" customHeight="1" thickBot="1" thickTop="1">
      <c r="F4" s="9"/>
      <c r="G4" s="18"/>
      <c r="H4" s="19"/>
      <c r="I4" s="19"/>
      <c r="J4" s="19"/>
      <c r="K4" s="19"/>
      <c r="L4" s="19"/>
      <c r="M4" s="19"/>
      <c r="N4" s="20"/>
      <c r="O4" s="21" t="s">
        <v>4</v>
      </c>
      <c r="P4" s="21"/>
      <c r="Q4" s="21" t="s">
        <v>5</v>
      </c>
      <c r="R4" s="21"/>
      <c r="S4" s="21" t="s">
        <v>6</v>
      </c>
      <c r="T4" s="21"/>
      <c r="U4" s="21" t="s">
        <v>7</v>
      </c>
      <c r="V4" s="21"/>
      <c r="W4" s="22" t="s">
        <v>8</v>
      </c>
      <c r="X4" s="22"/>
      <c r="Y4" s="13" t="s">
        <v>9</v>
      </c>
      <c r="Z4" s="23"/>
      <c r="AA4" s="24"/>
      <c r="AB4" s="25"/>
      <c r="AC4" s="25"/>
      <c r="AD4" s="25"/>
      <c r="AE4" s="26"/>
    </row>
    <row r="5" spans="1:31" s="40" customFormat="1" ht="182.25" customHeight="1" thickBot="1" thickTop="1">
      <c r="A5" s="27" t="s">
        <v>10</v>
      </c>
      <c r="B5" s="28" t="s">
        <v>17</v>
      </c>
      <c r="C5" s="29" t="s">
        <v>28</v>
      </c>
      <c r="D5" s="30" t="s">
        <v>15</v>
      </c>
      <c r="E5" s="30" t="s">
        <v>19</v>
      </c>
      <c r="F5" s="30" t="s">
        <v>20</v>
      </c>
      <c r="G5" s="31" t="s">
        <v>11</v>
      </c>
      <c r="H5" s="32" t="s">
        <v>186</v>
      </c>
      <c r="I5" s="33" t="s">
        <v>187</v>
      </c>
      <c r="J5" s="33" t="s">
        <v>188</v>
      </c>
      <c r="K5" s="33" t="s">
        <v>189</v>
      </c>
      <c r="L5" s="33" t="s">
        <v>190</v>
      </c>
      <c r="M5" s="34" t="s">
        <v>191</v>
      </c>
      <c r="N5" s="35" t="s">
        <v>192</v>
      </c>
      <c r="O5" s="32" t="s">
        <v>12</v>
      </c>
      <c r="P5" s="36" t="s">
        <v>16</v>
      </c>
      <c r="Q5" s="32" t="s">
        <v>12</v>
      </c>
      <c r="R5" s="36" t="s">
        <v>16</v>
      </c>
      <c r="S5" s="32" t="s">
        <v>12</v>
      </c>
      <c r="T5" s="36" t="s">
        <v>16</v>
      </c>
      <c r="U5" s="32" t="s">
        <v>12</v>
      </c>
      <c r="V5" s="36" t="s">
        <v>16</v>
      </c>
      <c r="W5" s="32" t="s">
        <v>12</v>
      </c>
      <c r="X5" s="37" t="s">
        <v>16</v>
      </c>
      <c r="Y5" s="38" t="s">
        <v>12</v>
      </c>
      <c r="Z5" s="37" t="s">
        <v>16</v>
      </c>
      <c r="AA5" s="39" t="s">
        <v>18</v>
      </c>
      <c r="AB5" s="39" t="s">
        <v>21</v>
      </c>
      <c r="AC5" s="39" t="s">
        <v>22</v>
      </c>
      <c r="AD5" s="39" t="s">
        <v>26</v>
      </c>
      <c r="AE5" s="39" t="s">
        <v>25</v>
      </c>
    </row>
    <row r="6" spans="1:31" s="44" customFormat="1" ht="15.75" thickBot="1" thickTop="1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2">
        <v>15</v>
      </c>
      <c r="P6" s="43">
        <v>16</v>
      </c>
      <c r="Q6" s="42">
        <v>17</v>
      </c>
      <c r="R6" s="43">
        <v>18</v>
      </c>
      <c r="S6" s="42">
        <v>19</v>
      </c>
      <c r="T6" s="43">
        <v>20</v>
      </c>
      <c r="U6" s="42">
        <v>21</v>
      </c>
      <c r="V6" s="43">
        <v>22</v>
      </c>
      <c r="W6" s="42">
        <v>23</v>
      </c>
      <c r="X6" s="43">
        <v>24</v>
      </c>
      <c r="Y6" s="42">
        <v>25</v>
      </c>
      <c r="Z6" s="43">
        <v>26</v>
      </c>
      <c r="AA6" s="43">
        <v>27</v>
      </c>
      <c r="AB6" s="43">
        <v>28</v>
      </c>
      <c r="AC6" s="43">
        <v>29</v>
      </c>
      <c r="AD6" s="43">
        <v>30</v>
      </c>
      <c r="AE6" s="43">
        <v>31</v>
      </c>
    </row>
    <row r="7" spans="1:31" s="48" customFormat="1" ht="16.5" customHeight="1" thickBot="1" thickTop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7"/>
    </row>
    <row r="8" spans="1:31" ht="16.5" customHeight="1" thickTop="1">
      <c r="A8" s="49">
        <v>1</v>
      </c>
      <c r="B8" s="50" t="s">
        <v>31</v>
      </c>
      <c r="C8" s="51" t="s">
        <v>135</v>
      </c>
      <c r="D8" s="52">
        <v>4</v>
      </c>
      <c r="E8" s="53" t="s">
        <v>32</v>
      </c>
      <c r="F8" s="53" t="s">
        <v>33</v>
      </c>
      <c r="G8" s="54">
        <f>SUM(H8:N8)</f>
        <v>32</v>
      </c>
      <c r="H8" s="55">
        <v>32</v>
      </c>
      <c r="I8" s="56" t="s">
        <v>33</v>
      </c>
      <c r="J8" s="57"/>
      <c r="K8" s="58"/>
      <c r="L8" s="58"/>
      <c r="M8" s="58"/>
      <c r="N8" s="59"/>
      <c r="O8" s="60">
        <v>32</v>
      </c>
      <c r="P8" s="61"/>
      <c r="Q8" s="62"/>
      <c r="R8" s="61"/>
      <c r="S8" s="60"/>
      <c r="T8" s="61"/>
      <c r="U8" s="62"/>
      <c r="V8" s="61"/>
      <c r="W8" s="60"/>
      <c r="X8" s="61"/>
      <c r="Y8" s="62"/>
      <c r="Z8" s="59"/>
      <c r="AA8" s="63"/>
      <c r="AB8" s="64">
        <f>D8/2</f>
        <v>2</v>
      </c>
      <c r="AC8" s="63"/>
      <c r="AD8" s="65">
        <f>D8</f>
        <v>4</v>
      </c>
      <c r="AE8" s="63"/>
    </row>
    <row r="9" spans="1:31" ht="16.5" customHeight="1">
      <c r="A9" s="49">
        <v>2</v>
      </c>
      <c r="B9" s="66" t="s">
        <v>34</v>
      </c>
      <c r="C9" s="67" t="s">
        <v>136</v>
      </c>
      <c r="D9" s="52">
        <v>3</v>
      </c>
      <c r="E9" s="68" t="s">
        <v>32</v>
      </c>
      <c r="F9" s="68"/>
      <c r="G9" s="69">
        <f aca="true" t="shared" si="0" ref="G9:G58">SUM(H9:N9)</f>
        <v>30</v>
      </c>
      <c r="H9" s="70">
        <v>30</v>
      </c>
      <c r="I9" s="71"/>
      <c r="J9" s="57"/>
      <c r="K9" s="58"/>
      <c r="L9" s="58"/>
      <c r="M9" s="58"/>
      <c r="N9" s="72"/>
      <c r="O9" s="73">
        <v>30</v>
      </c>
      <c r="P9" s="74"/>
      <c r="Q9" s="75"/>
      <c r="R9" s="74"/>
      <c r="S9" s="73"/>
      <c r="T9" s="74"/>
      <c r="U9" s="75"/>
      <c r="V9" s="74"/>
      <c r="W9" s="73"/>
      <c r="X9" s="74"/>
      <c r="Y9" s="75"/>
      <c r="Z9" s="72"/>
      <c r="AA9" s="76"/>
      <c r="AB9" s="64">
        <f>D9/2</f>
        <v>1.5</v>
      </c>
      <c r="AC9" s="76"/>
      <c r="AD9" s="64">
        <f aca="true" t="shared" si="1" ref="AD9:AD57">D9</f>
        <v>3</v>
      </c>
      <c r="AE9" s="76"/>
    </row>
    <row r="10" spans="1:31" ht="16.5" customHeight="1">
      <c r="A10" s="77" t="s">
        <v>55</v>
      </c>
      <c r="B10" s="66" t="s">
        <v>117</v>
      </c>
      <c r="C10" s="67" t="s">
        <v>137</v>
      </c>
      <c r="D10" s="78">
        <v>6</v>
      </c>
      <c r="E10" s="79" t="s">
        <v>32</v>
      </c>
      <c r="F10" s="79" t="s">
        <v>32</v>
      </c>
      <c r="G10" s="69">
        <f t="shared" si="0"/>
        <v>60</v>
      </c>
      <c r="H10" s="80">
        <v>30</v>
      </c>
      <c r="I10" s="81">
        <v>30</v>
      </c>
      <c r="J10" s="82"/>
      <c r="K10" s="83"/>
      <c r="L10" s="83"/>
      <c r="M10" s="83"/>
      <c r="N10" s="84"/>
      <c r="O10" s="85">
        <v>30</v>
      </c>
      <c r="P10" s="86">
        <v>30</v>
      </c>
      <c r="Q10" s="75"/>
      <c r="R10" s="74"/>
      <c r="S10" s="73"/>
      <c r="T10" s="74"/>
      <c r="U10" s="75"/>
      <c r="V10" s="74"/>
      <c r="W10" s="73"/>
      <c r="X10" s="74"/>
      <c r="Y10" s="75"/>
      <c r="Z10" s="72"/>
      <c r="AA10" s="76"/>
      <c r="AB10" s="64">
        <f>D10/2</f>
        <v>3</v>
      </c>
      <c r="AC10" s="76"/>
      <c r="AD10" s="64">
        <f t="shared" si="1"/>
        <v>6</v>
      </c>
      <c r="AE10" s="76"/>
    </row>
    <row r="11" spans="1:31" ht="16.5" customHeight="1">
      <c r="A11" s="49">
        <v>4</v>
      </c>
      <c r="B11" s="87" t="s">
        <v>35</v>
      </c>
      <c r="C11" s="88" t="s">
        <v>138</v>
      </c>
      <c r="D11" s="52">
        <v>3</v>
      </c>
      <c r="E11" s="68"/>
      <c r="F11" s="68" t="s">
        <v>32</v>
      </c>
      <c r="G11" s="89">
        <f t="shared" si="0"/>
        <v>30</v>
      </c>
      <c r="H11" s="70">
        <v>30</v>
      </c>
      <c r="I11" s="71"/>
      <c r="J11" s="57"/>
      <c r="K11" s="58"/>
      <c r="L11" s="58"/>
      <c r="M11" s="58"/>
      <c r="N11" s="72"/>
      <c r="O11" s="73">
        <v>30</v>
      </c>
      <c r="P11" s="74"/>
      <c r="Q11" s="75"/>
      <c r="R11" s="74"/>
      <c r="S11" s="73"/>
      <c r="T11" s="74"/>
      <c r="U11" s="75"/>
      <c r="V11" s="74"/>
      <c r="W11" s="73"/>
      <c r="X11" s="74"/>
      <c r="Y11" s="75"/>
      <c r="Z11" s="72"/>
      <c r="AA11" s="76"/>
      <c r="AB11" s="64">
        <f aca="true" t="shared" si="2" ref="AB11:AB56">D11/2</f>
        <v>1.5</v>
      </c>
      <c r="AC11" s="76"/>
      <c r="AD11" s="64">
        <f t="shared" si="1"/>
        <v>3</v>
      </c>
      <c r="AE11" s="76"/>
    </row>
    <row r="12" spans="1:31" ht="16.5" customHeight="1">
      <c r="A12" s="49">
        <v>5</v>
      </c>
      <c r="B12" s="87" t="s">
        <v>118</v>
      </c>
      <c r="C12" s="88" t="s">
        <v>139</v>
      </c>
      <c r="D12" s="52">
        <v>3</v>
      </c>
      <c r="E12" s="68"/>
      <c r="F12" s="68" t="s">
        <v>32</v>
      </c>
      <c r="G12" s="90">
        <f t="shared" si="0"/>
        <v>24</v>
      </c>
      <c r="H12" s="70"/>
      <c r="I12" s="71">
        <v>24</v>
      </c>
      <c r="J12" s="91"/>
      <c r="K12" s="58"/>
      <c r="L12" s="58"/>
      <c r="M12" s="58"/>
      <c r="N12" s="72"/>
      <c r="O12" s="73"/>
      <c r="P12" s="74">
        <v>24</v>
      </c>
      <c r="Q12" s="75"/>
      <c r="R12" s="74"/>
      <c r="S12" s="73"/>
      <c r="T12" s="74"/>
      <c r="U12" s="75"/>
      <c r="V12" s="74"/>
      <c r="W12" s="73"/>
      <c r="X12" s="74"/>
      <c r="Y12" s="75"/>
      <c r="Z12" s="72"/>
      <c r="AA12" s="76"/>
      <c r="AB12" s="64">
        <f t="shared" si="2"/>
        <v>1.5</v>
      </c>
      <c r="AC12" s="76"/>
      <c r="AD12" s="92">
        <f t="shared" si="1"/>
        <v>3</v>
      </c>
      <c r="AE12" s="76"/>
    </row>
    <row r="13" spans="1:31" ht="16.5" customHeight="1">
      <c r="A13" s="49">
        <v>6</v>
      </c>
      <c r="B13" s="87" t="s">
        <v>36</v>
      </c>
      <c r="C13" s="88" t="s">
        <v>140</v>
      </c>
      <c r="D13" s="52">
        <v>2</v>
      </c>
      <c r="E13" s="68"/>
      <c r="F13" s="68" t="s">
        <v>32</v>
      </c>
      <c r="G13" s="69">
        <f t="shared" si="0"/>
        <v>16</v>
      </c>
      <c r="H13" s="70">
        <v>16</v>
      </c>
      <c r="I13" s="71"/>
      <c r="J13" s="58"/>
      <c r="K13" s="93"/>
      <c r="L13" s="93"/>
      <c r="M13" s="93"/>
      <c r="N13" s="72"/>
      <c r="O13" s="73">
        <v>16</v>
      </c>
      <c r="P13" s="74"/>
      <c r="Q13" s="75"/>
      <c r="R13" s="74"/>
      <c r="S13" s="73"/>
      <c r="T13" s="74"/>
      <c r="U13" s="75"/>
      <c r="V13" s="74"/>
      <c r="W13" s="73"/>
      <c r="X13" s="74"/>
      <c r="Y13" s="75"/>
      <c r="Z13" s="72"/>
      <c r="AA13" s="76"/>
      <c r="AB13" s="64">
        <f t="shared" si="2"/>
        <v>1</v>
      </c>
      <c r="AC13" s="76"/>
      <c r="AD13" s="94">
        <f t="shared" si="1"/>
        <v>2</v>
      </c>
      <c r="AE13" s="76"/>
    </row>
    <row r="14" spans="1:31" ht="16.5" customHeight="1">
      <c r="A14" s="49">
        <v>7</v>
      </c>
      <c r="B14" s="87" t="s">
        <v>37</v>
      </c>
      <c r="C14" s="88" t="s">
        <v>141</v>
      </c>
      <c r="D14" s="52">
        <v>6</v>
      </c>
      <c r="E14" s="68" t="s">
        <v>32</v>
      </c>
      <c r="F14" s="68" t="s">
        <v>32</v>
      </c>
      <c r="G14" s="89">
        <f t="shared" si="0"/>
        <v>52</v>
      </c>
      <c r="H14" s="70">
        <v>26</v>
      </c>
      <c r="I14" s="71">
        <v>26</v>
      </c>
      <c r="J14" s="93"/>
      <c r="K14" s="93"/>
      <c r="L14" s="93"/>
      <c r="M14" s="93"/>
      <c r="N14" s="72"/>
      <c r="O14" s="73">
        <v>26</v>
      </c>
      <c r="P14" s="74">
        <v>26</v>
      </c>
      <c r="Q14" s="75"/>
      <c r="R14" s="74"/>
      <c r="S14" s="73"/>
      <c r="T14" s="74"/>
      <c r="U14" s="75"/>
      <c r="V14" s="74"/>
      <c r="W14" s="73"/>
      <c r="X14" s="74"/>
      <c r="Y14" s="75"/>
      <c r="Z14" s="72"/>
      <c r="AA14" s="76"/>
      <c r="AB14" s="64">
        <f t="shared" si="2"/>
        <v>3</v>
      </c>
      <c r="AC14" s="76"/>
      <c r="AD14" s="94">
        <f t="shared" si="1"/>
        <v>6</v>
      </c>
      <c r="AE14" s="76"/>
    </row>
    <row r="15" spans="1:31" ht="16.5" customHeight="1">
      <c r="A15" s="49">
        <v>8</v>
      </c>
      <c r="B15" s="66" t="s">
        <v>38</v>
      </c>
      <c r="C15" s="88" t="s">
        <v>142</v>
      </c>
      <c r="D15" s="52">
        <v>3</v>
      </c>
      <c r="E15" s="68"/>
      <c r="F15" s="68" t="s">
        <v>32</v>
      </c>
      <c r="G15" s="89">
        <f t="shared" si="0"/>
        <v>30</v>
      </c>
      <c r="H15" s="70">
        <v>30</v>
      </c>
      <c r="I15" s="71"/>
      <c r="J15" s="93"/>
      <c r="K15" s="93"/>
      <c r="L15" s="93"/>
      <c r="M15" s="93"/>
      <c r="N15" s="72"/>
      <c r="O15" s="73">
        <v>30</v>
      </c>
      <c r="P15" s="74"/>
      <c r="Q15" s="75"/>
      <c r="R15" s="74"/>
      <c r="S15" s="73"/>
      <c r="T15" s="74"/>
      <c r="U15" s="75"/>
      <c r="V15" s="74"/>
      <c r="W15" s="73"/>
      <c r="X15" s="74"/>
      <c r="Y15" s="75"/>
      <c r="Z15" s="72"/>
      <c r="AA15" s="76"/>
      <c r="AB15" s="64">
        <f t="shared" si="2"/>
        <v>1.5</v>
      </c>
      <c r="AC15" s="76"/>
      <c r="AD15" s="64">
        <f t="shared" si="1"/>
        <v>3</v>
      </c>
      <c r="AE15" s="76"/>
    </row>
    <row r="16" spans="1:31" ht="16.5" customHeight="1">
      <c r="A16" s="49">
        <v>9</v>
      </c>
      <c r="B16" s="66" t="s">
        <v>39</v>
      </c>
      <c r="C16" s="88" t="s">
        <v>143</v>
      </c>
      <c r="D16" s="52">
        <v>5</v>
      </c>
      <c r="E16" s="68"/>
      <c r="F16" s="68" t="s">
        <v>40</v>
      </c>
      <c r="G16" s="90">
        <f t="shared" si="0"/>
        <v>60</v>
      </c>
      <c r="H16" s="70"/>
      <c r="I16" s="71"/>
      <c r="J16" s="93"/>
      <c r="K16" s="93"/>
      <c r="L16" s="93">
        <v>60</v>
      </c>
      <c r="M16" s="93"/>
      <c r="N16" s="72"/>
      <c r="O16" s="73"/>
      <c r="P16" s="74">
        <v>30</v>
      </c>
      <c r="Q16" s="75"/>
      <c r="R16" s="74">
        <v>30</v>
      </c>
      <c r="S16" s="73"/>
      <c r="T16" s="74"/>
      <c r="U16" s="75"/>
      <c r="V16" s="74"/>
      <c r="W16" s="73"/>
      <c r="X16" s="74"/>
      <c r="Y16" s="75"/>
      <c r="Z16" s="72"/>
      <c r="AA16" s="76">
        <v>5</v>
      </c>
      <c r="AB16" s="64">
        <v>4</v>
      </c>
      <c r="AC16" s="76"/>
      <c r="AD16" s="64">
        <f t="shared" si="1"/>
        <v>5</v>
      </c>
      <c r="AE16" s="76"/>
    </row>
    <row r="17" spans="1:31" ht="16.5" customHeight="1">
      <c r="A17" s="49">
        <v>10</v>
      </c>
      <c r="B17" s="66" t="s">
        <v>41</v>
      </c>
      <c r="C17" s="88" t="s">
        <v>144</v>
      </c>
      <c r="D17" s="52"/>
      <c r="E17" s="68"/>
      <c r="F17" s="68" t="s">
        <v>40</v>
      </c>
      <c r="G17" s="69">
        <f t="shared" si="0"/>
        <v>60</v>
      </c>
      <c r="H17" s="70"/>
      <c r="I17" s="71">
        <v>60</v>
      </c>
      <c r="J17" s="93"/>
      <c r="K17" s="93"/>
      <c r="L17" s="93"/>
      <c r="M17" s="93"/>
      <c r="N17" s="72"/>
      <c r="O17" s="73"/>
      <c r="P17" s="74">
        <v>30</v>
      </c>
      <c r="Q17" s="75"/>
      <c r="R17" s="74">
        <v>30</v>
      </c>
      <c r="S17" s="73"/>
      <c r="T17" s="74"/>
      <c r="U17" s="75"/>
      <c r="V17" s="74"/>
      <c r="W17" s="73"/>
      <c r="X17" s="74"/>
      <c r="Y17" s="75"/>
      <c r="Z17" s="72"/>
      <c r="AA17" s="76"/>
      <c r="AB17" s="64">
        <f t="shared" si="2"/>
        <v>0</v>
      </c>
      <c r="AC17" s="76"/>
      <c r="AD17" s="64">
        <f t="shared" si="1"/>
        <v>0</v>
      </c>
      <c r="AE17" s="76"/>
    </row>
    <row r="18" spans="1:31" ht="16.5" customHeight="1">
      <c r="A18" s="49">
        <v>11</v>
      </c>
      <c r="B18" s="87" t="s">
        <v>42</v>
      </c>
      <c r="C18" s="88" t="s">
        <v>145</v>
      </c>
      <c r="D18" s="95">
        <v>3</v>
      </c>
      <c r="E18" s="68"/>
      <c r="F18" s="68" t="s">
        <v>40</v>
      </c>
      <c r="G18" s="89">
        <f t="shared" si="0"/>
        <v>30</v>
      </c>
      <c r="H18" s="70">
        <v>30</v>
      </c>
      <c r="I18" s="71"/>
      <c r="J18" s="58"/>
      <c r="K18" s="93"/>
      <c r="L18" s="93"/>
      <c r="M18" s="93"/>
      <c r="N18" s="72"/>
      <c r="O18" s="73"/>
      <c r="P18" s="74"/>
      <c r="Q18" s="75">
        <v>30</v>
      </c>
      <c r="R18" s="74"/>
      <c r="S18" s="73"/>
      <c r="T18" s="74"/>
      <c r="U18" s="75"/>
      <c r="V18" s="74"/>
      <c r="W18" s="73"/>
      <c r="X18" s="74"/>
      <c r="Y18" s="75"/>
      <c r="Z18" s="72"/>
      <c r="AA18" s="76">
        <v>3</v>
      </c>
      <c r="AB18" s="64">
        <f t="shared" si="2"/>
        <v>1.5</v>
      </c>
      <c r="AC18" s="76"/>
      <c r="AD18" s="92">
        <f t="shared" si="1"/>
        <v>3</v>
      </c>
      <c r="AE18" s="76"/>
    </row>
    <row r="19" spans="1:31" ht="16.5" customHeight="1">
      <c r="A19" s="49" t="s">
        <v>130</v>
      </c>
      <c r="B19" s="96" t="s">
        <v>43</v>
      </c>
      <c r="C19" s="51" t="s">
        <v>146</v>
      </c>
      <c r="D19" s="52"/>
      <c r="E19" s="53"/>
      <c r="F19" s="53"/>
      <c r="G19" s="90">
        <f t="shared" si="0"/>
        <v>0</v>
      </c>
      <c r="H19" s="70"/>
      <c r="I19" s="71"/>
      <c r="J19" s="72"/>
      <c r="K19" s="58"/>
      <c r="L19" s="58"/>
      <c r="M19" s="58"/>
      <c r="N19" s="72"/>
      <c r="O19" s="73"/>
      <c r="P19" s="74"/>
      <c r="Q19" s="75"/>
      <c r="R19" s="74"/>
      <c r="S19" s="73"/>
      <c r="T19" s="74"/>
      <c r="U19" s="75"/>
      <c r="V19" s="74"/>
      <c r="W19" s="73"/>
      <c r="X19" s="74"/>
      <c r="Y19" s="75"/>
      <c r="Z19" s="72"/>
      <c r="AA19" s="76"/>
      <c r="AB19" s="64">
        <f t="shared" si="2"/>
        <v>0</v>
      </c>
      <c r="AC19" s="76"/>
      <c r="AD19" s="64">
        <f t="shared" si="1"/>
        <v>0</v>
      </c>
      <c r="AE19" s="76"/>
    </row>
    <row r="20" spans="1:31" ht="16.5" customHeight="1">
      <c r="A20" s="49" t="s">
        <v>44</v>
      </c>
      <c r="B20" s="87" t="s">
        <v>45</v>
      </c>
      <c r="C20" s="88" t="s">
        <v>147</v>
      </c>
      <c r="D20" s="52">
        <v>3</v>
      </c>
      <c r="E20" s="68"/>
      <c r="F20" s="68" t="s">
        <v>40</v>
      </c>
      <c r="G20" s="69">
        <f t="shared" si="0"/>
        <v>30</v>
      </c>
      <c r="H20" s="55"/>
      <c r="I20" s="56"/>
      <c r="J20" s="57">
        <v>30</v>
      </c>
      <c r="K20" s="97"/>
      <c r="L20" s="97"/>
      <c r="M20" s="97"/>
      <c r="N20" s="72"/>
      <c r="O20" s="73"/>
      <c r="P20" s="74"/>
      <c r="Q20" s="75"/>
      <c r="R20" s="74">
        <v>30</v>
      </c>
      <c r="S20" s="73"/>
      <c r="T20" s="74"/>
      <c r="U20" s="75"/>
      <c r="V20" s="74"/>
      <c r="W20" s="73"/>
      <c r="X20" s="74"/>
      <c r="Y20" s="75"/>
      <c r="Z20" s="72"/>
      <c r="AA20" s="76">
        <v>3</v>
      </c>
      <c r="AB20" s="64">
        <f t="shared" si="2"/>
        <v>1.5</v>
      </c>
      <c r="AC20" s="76"/>
      <c r="AD20" s="64">
        <f t="shared" si="1"/>
        <v>3</v>
      </c>
      <c r="AE20" s="76"/>
    </row>
    <row r="21" spans="1:31" ht="16.5" customHeight="1">
      <c r="A21" s="49" t="s">
        <v>129</v>
      </c>
      <c r="B21" s="96" t="s">
        <v>46</v>
      </c>
      <c r="C21" s="51" t="s">
        <v>148</v>
      </c>
      <c r="D21" s="52"/>
      <c r="E21" s="53"/>
      <c r="F21" s="53"/>
      <c r="G21" s="69">
        <f t="shared" si="0"/>
        <v>0</v>
      </c>
      <c r="H21" s="70"/>
      <c r="I21" s="71"/>
      <c r="J21" s="58"/>
      <c r="K21" s="58"/>
      <c r="L21" s="58"/>
      <c r="M21" s="58"/>
      <c r="N21" s="72"/>
      <c r="O21" s="73"/>
      <c r="P21" s="74"/>
      <c r="Q21" s="75"/>
      <c r="R21" s="74"/>
      <c r="S21" s="73"/>
      <c r="T21" s="74"/>
      <c r="U21" s="75"/>
      <c r="V21" s="74"/>
      <c r="W21" s="73"/>
      <c r="X21" s="74"/>
      <c r="Y21" s="75"/>
      <c r="Z21" s="72"/>
      <c r="AA21" s="76"/>
      <c r="AB21" s="64">
        <f t="shared" si="2"/>
        <v>0</v>
      </c>
      <c r="AC21" s="76"/>
      <c r="AD21" s="92">
        <f t="shared" si="1"/>
        <v>0</v>
      </c>
      <c r="AE21" s="76"/>
    </row>
    <row r="22" spans="1:31" ht="16.5" customHeight="1">
      <c r="A22" s="49" t="s">
        <v>47</v>
      </c>
      <c r="B22" s="98" t="s">
        <v>119</v>
      </c>
      <c r="C22" s="88" t="s">
        <v>149</v>
      </c>
      <c r="D22" s="52">
        <v>4</v>
      </c>
      <c r="E22" s="68"/>
      <c r="F22" s="68" t="s">
        <v>40</v>
      </c>
      <c r="G22" s="69">
        <f t="shared" si="0"/>
        <v>30</v>
      </c>
      <c r="H22" s="55"/>
      <c r="I22" s="71"/>
      <c r="J22" s="58">
        <v>30</v>
      </c>
      <c r="K22" s="58"/>
      <c r="L22" s="58"/>
      <c r="M22" s="58"/>
      <c r="N22" s="72"/>
      <c r="O22" s="73"/>
      <c r="P22" s="74"/>
      <c r="Q22" s="75"/>
      <c r="R22" s="74">
        <v>30</v>
      </c>
      <c r="S22" s="73"/>
      <c r="T22" s="74"/>
      <c r="U22" s="75"/>
      <c r="V22" s="74"/>
      <c r="W22" s="73"/>
      <c r="X22" s="74"/>
      <c r="Y22" s="75"/>
      <c r="Z22" s="72"/>
      <c r="AA22" s="76">
        <v>4</v>
      </c>
      <c r="AB22" s="64">
        <f t="shared" si="2"/>
        <v>2</v>
      </c>
      <c r="AC22" s="76"/>
      <c r="AD22" s="64">
        <f t="shared" si="1"/>
        <v>4</v>
      </c>
      <c r="AE22" s="76"/>
    </row>
    <row r="23" spans="1:31" ht="16.5" customHeight="1">
      <c r="A23" s="49" t="s">
        <v>128</v>
      </c>
      <c r="B23" s="96" t="s">
        <v>48</v>
      </c>
      <c r="C23" s="51" t="s">
        <v>150</v>
      </c>
      <c r="D23" s="52"/>
      <c r="E23" s="53"/>
      <c r="F23" s="53"/>
      <c r="G23" s="69">
        <f t="shared" si="0"/>
        <v>0</v>
      </c>
      <c r="H23" s="70"/>
      <c r="I23" s="58"/>
      <c r="J23" s="58"/>
      <c r="K23" s="58"/>
      <c r="L23" s="58"/>
      <c r="M23" s="58"/>
      <c r="N23" s="72"/>
      <c r="O23" s="73"/>
      <c r="P23" s="74"/>
      <c r="Q23" s="75"/>
      <c r="R23" s="74"/>
      <c r="S23" s="73"/>
      <c r="T23" s="74"/>
      <c r="U23" s="75"/>
      <c r="V23" s="74"/>
      <c r="W23" s="73"/>
      <c r="X23" s="74"/>
      <c r="Y23" s="75"/>
      <c r="Z23" s="72"/>
      <c r="AA23" s="76"/>
      <c r="AB23" s="64">
        <f t="shared" si="2"/>
        <v>0</v>
      </c>
      <c r="AC23" s="76"/>
      <c r="AD23" s="64">
        <f t="shared" si="1"/>
        <v>0</v>
      </c>
      <c r="AE23" s="76"/>
    </row>
    <row r="24" spans="1:31" ht="16.5" customHeight="1">
      <c r="A24" s="49" t="s">
        <v>49</v>
      </c>
      <c r="B24" s="66" t="s">
        <v>50</v>
      </c>
      <c r="C24" s="88" t="s">
        <v>151</v>
      </c>
      <c r="D24" s="52">
        <v>10</v>
      </c>
      <c r="E24" s="68" t="s">
        <v>40</v>
      </c>
      <c r="F24" s="68" t="s">
        <v>40</v>
      </c>
      <c r="G24" s="69">
        <f t="shared" si="0"/>
        <v>120</v>
      </c>
      <c r="H24" s="55">
        <v>60</v>
      </c>
      <c r="I24" s="58">
        <v>60</v>
      </c>
      <c r="J24" s="58"/>
      <c r="K24" s="58"/>
      <c r="L24" s="58"/>
      <c r="M24" s="58"/>
      <c r="N24" s="72"/>
      <c r="O24" s="73">
        <v>30</v>
      </c>
      <c r="P24" s="74">
        <v>30</v>
      </c>
      <c r="Q24" s="75">
        <v>30</v>
      </c>
      <c r="R24" s="74">
        <v>30</v>
      </c>
      <c r="S24" s="73"/>
      <c r="T24" s="74"/>
      <c r="U24" s="75"/>
      <c r="V24" s="74"/>
      <c r="W24" s="73"/>
      <c r="X24" s="74"/>
      <c r="Y24" s="75"/>
      <c r="Z24" s="72"/>
      <c r="AA24" s="76"/>
      <c r="AB24" s="64">
        <f t="shared" si="2"/>
        <v>5</v>
      </c>
      <c r="AC24" s="76"/>
      <c r="AD24" s="64">
        <f t="shared" si="1"/>
        <v>10</v>
      </c>
      <c r="AE24" s="76"/>
    </row>
    <row r="25" spans="1:31" ht="16.5" customHeight="1">
      <c r="A25" s="49" t="s">
        <v>51</v>
      </c>
      <c r="B25" s="99" t="s">
        <v>52</v>
      </c>
      <c r="C25" s="51" t="s">
        <v>152</v>
      </c>
      <c r="D25" s="52">
        <v>5</v>
      </c>
      <c r="E25" s="53" t="s">
        <v>40</v>
      </c>
      <c r="F25" s="100" t="s">
        <v>33</v>
      </c>
      <c r="G25" s="69">
        <f t="shared" si="0"/>
        <v>40</v>
      </c>
      <c r="H25" s="70">
        <v>40</v>
      </c>
      <c r="I25" s="71"/>
      <c r="J25" s="58"/>
      <c r="K25" s="58"/>
      <c r="L25" s="58"/>
      <c r="M25" s="58"/>
      <c r="N25" s="72"/>
      <c r="O25" s="73"/>
      <c r="P25" s="74"/>
      <c r="Q25" s="75">
        <v>40</v>
      </c>
      <c r="R25" s="74"/>
      <c r="S25" s="73"/>
      <c r="T25" s="74"/>
      <c r="U25" s="75"/>
      <c r="V25" s="74"/>
      <c r="W25" s="73"/>
      <c r="X25" s="74"/>
      <c r="Y25" s="75"/>
      <c r="Z25" s="72"/>
      <c r="AA25" s="76"/>
      <c r="AB25" s="64">
        <f t="shared" si="2"/>
        <v>2.5</v>
      </c>
      <c r="AC25" s="76"/>
      <c r="AD25" s="64">
        <f t="shared" si="1"/>
        <v>5</v>
      </c>
      <c r="AE25" s="76"/>
    </row>
    <row r="26" spans="1:31" ht="16.5" customHeight="1">
      <c r="A26" s="49" t="s">
        <v>53</v>
      </c>
      <c r="B26" s="66" t="s">
        <v>54</v>
      </c>
      <c r="C26" s="88" t="s">
        <v>153</v>
      </c>
      <c r="D26" s="52">
        <v>6</v>
      </c>
      <c r="E26" s="68" t="s">
        <v>55</v>
      </c>
      <c r="F26" s="68" t="s">
        <v>55</v>
      </c>
      <c r="G26" s="89">
        <f t="shared" si="0"/>
        <v>60</v>
      </c>
      <c r="H26" s="55">
        <v>30</v>
      </c>
      <c r="I26" s="71">
        <v>30</v>
      </c>
      <c r="J26" s="58"/>
      <c r="K26" s="58"/>
      <c r="L26" s="58"/>
      <c r="M26" s="58"/>
      <c r="N26" s="72"/>
      <c r="O26" s="73"/>
      <c r="P26" s="74"/>
      <c r="Q26" s="75"/>
      <c r="R26" s="74"/>
      <c r="S26" s="73">
        <v>30</v>
      </c>
      <c r="T26" s="74">
        <v>30</v>
      </c>
      <c r="U26" s="75"/>
      <c r="V26" s="74"/>
      <c r="W26" s="73"/>
      <c r="X26" s="74"/>
      <c r="Y26" s="75"/>
      <c r="Z26" s="72"/>
      <c r="AA26" s="76"/>
      <c r="AB26" s="64">
        <f t="shared" si="2"/>
        <v>3</v>
      </c>
      <c r="AC26" s="76"/>
      <c r="AD26" s="92">
        <f t="shared" si="1"/>
        <v>6</v>
      </c>
      <c r="AE26" s="76"/>
    </row>
    <row r="27" spans="1:31" ht="16.5" customHeight="1">
      <c r="A27" s="49" t="s">
        <v>56</v>
      </c>
      <c r="B27" s="87" t="s">
        <v>57</v>
      </c>
      <c r="C27" s="88" t="s">
        <v>154</v>
      </c>
      <c r="D27" s="52">
        <v>6</v>
      </c>
      <c r="E27" s="68" t="s">
        <v>55</v>
      </c>
      <c r="F27" s="68" t="s">
        <v>55</v>
      </c>
      <c r="G27" s="89">
        <f t="shared" si="0"/>
        <v>60</v>
      </c>
      <c r="H27" s="70">
        <v>30</v>
      </c>
      <c r="I27" s="71">
        <v>30</v>
      </c>
      <c r="J27" s="58"/>
      <c r="K27" s="58"/>
      <c r="L27" s="58"/>
      <c r="M27" s="58"/>
      <c r="N27" s="72"/>
      <c r="O27" s="73"/>
      <c r="P27" s="74"/>
      <c r="Q27" s="75"/>
      <c r="R27" s="74"/>
      <c r="S27" s="73">
        <v>30</v>
      </c>
      <c r="T27" s="74">
        <v>30</v>
      </c>
      <c r="U27" s="75"/>
      <c r="V27" s="74"/>
      <c r="W27" s="73"/>
      <c r="X27" s="74"/>
      <c r="Y27" s="75"/>
      <c r="Z27" s="72"/>
      <c r="AA27" s="76"/>
      <c r="AB27" s="64">
        <f t="shared" si="2"/>
        <v>3</v>
      </c>
      <c r="AC27" s="76"/>
      <c r="AD27" s="64">
        <f t="shared" si="1"/>
        <v>6</v>
      </c>
      <c r="AE27" s="76"/>
    </row>
    <row r="28" spans="1:31" ht="16.5" customHeight="1">
      <c r="A28" s="49" t="s">
        <v>58</v>
      </c>
      <c r="B28" s="66" t="s">
        <v>59</v>
      </c>
      <c r="C28" s="88" t="s">
        <v>155</v>
      </c>
      <c r="D28" s="52">
        <v>9</v>
      </c>
      <c r="E28" s="68" t="s">
        <v>55</v>
      </c>
      <c r="F28" s="68" t="s">
        <v>55</v>
      </c>
      <c r="G28" s="90">
        <f t="shared" si="0"/>
        <v>90</v>
      </c>
      <c r="H28" s="70">
        <v>60</v>
      </c>
      <c r="I28" s="71">
        <v>30</v>
      </c>
      <c r="J28" s="71"/>
      <c r="K28" s="58"/>
      <c r="L28" s="58"/>
      <c r="M28" s="58"/>
      <c r="N28" s="72"/>
      <c r="O28" s="73"/>
      <c r="P28" s="74"/>
      <c r="Q28" s="75"/>
      <c r="R28" s="74"/>
      <c r="S28" s="73">
        <v>60</v>
      </c>
      <c r="T28" s="74">
        <v>30</v>
      </c>
      <c r="U28" s="75"/>
      <c r="V28" s="74"/>
      <c r="W28" s="73"/>
      <c r="X28" s="74"/>
      <c r="Y28" s="75"/>
      <c r="Z28" s="72"/>
      <c r="AA28" s="76"/>
      <c r="AB28" s="64">
        <f t="shared" si="2"/>
        <v>4.5</v>
      </c>
      <c r="AC28" s="76"/>
      <c r="AD28" s="92">
        <f t="shared" si="1"/>
        <v>9</v>
      </c>
      <c r="AE28" s="76"/>
    </row>
    <row r="29" spans="1:31" ht="16.5" customHeight="1">
      <c r="A29" s="49" t="s">
        <v>60</v>
      </c>
      <c r="B29" s="87" t="s">
        <v>61</v>
      </c>
      <c r="C29" s="88" t="s">
        <v>156</v>
      </c>
      <c r="D29" s="52">
        <v>3</v>
      </c>
      <c r="E29" s="68" t="s">
        <v>55</v>
      </c>
      <c r="F29" s="68"/>
      <c r="G29" s="69">
        <f t="shared" si="0"/>
        <v>30</v>
      </c>
      <c r="H29" s="70">
        <v>30</v>
      </c>
      <c r="I29" s="71"/>
      <c r="J29" s="58"/>
      <c r="K29" s="58"/>
      <c r="L29" s="58"/>
      <c r="M29" s="58"/>
      <c r="N29" s="72"/>
      <c r="O29" s="73"/>
      <c r="P29" s="74"/>
      <c r="Q29" s="75"/>
      <c r="R29" s="74"/>
      <c r="S29" s="73">
        <v>30</v>
      </c>
      <c r="T29" s="74"/>
      <c r="U29" s="75"/>
      <c r="V29" s="74"/>
      <c r="W29" s="73"/>
      <c r="X29" s="74"/>
      <c r="Y29" s="75"/>
      <c r="Z29" s="72"/>
      <c r="AA29" s="76">
        <v>3</v>
      </c>
      <c r="AB29" s="64">
        <f t="shared" si="2"/>
        <v>1.5</v>
      </c>
      <c r="AC29" s="76"/>
      <c r="AD29" s="94">
        <f t="shared" si="1"/>
        <v>3</v>
      </c>
      <c r="AE29" s="76"/>
    </row>
    <row r="30" spans="1:31" ht="16.5" customHeight="1">
      <c r="A30" s="49" t="s">
        <v>127</v>
      </c>
      <c r="B30" s="50" t="s">
        <v>62</v>
      </c>
      <c r="C30" s="51" t="s">
        <v>157</v>
      </c>
      <c r="D30" s="52"/>
      <c r="E30" s="53"/>
      <c r="F30" s="53"/>
      <c r="G30" s="69">
        <f t="shared" si="0"/>
        <v>0</v>
      </c>
      <c r="H30" s="70"/>
      <c r="I30" s="58"/>
      <c r="J30" s="58"/>
      <c r="K30" s="58"/>
      <c r="L30" s="58"/>
      <c r="M30" s="58"/>
      <c r="N30" s="72"/>
      <c r="O30" s="73"/>
      <c r="P30" s="74"/>
      <c r="Q30" s="75"/>
      <c r="R30" s="74"/>
      <c r="S30" s="73"/>
      <c r="T30" s="74"/>
      <c r="U30" s="75"/>
      <c r="V30" s="74"/>
      <c r="W30" s="73"/>
      <c r="X30" s="74"/>
      <c r="Y30" s="75"/>
      <c r="Z30" s="72"/>
      <c r="AA30" s="76"/>
      <c r="AB30" s="64">
        <f t="shared" si="2"/>
        <v>0</v>
      </c>
      <c r="AC30" s="76"/>
      <c r="AD30" s="64">
        <f t="shared" si="1"/>
        <v>0</v>
      </c>
      <c r="AE30" s="76"/>
    </row>
    <row r="31" spans="1:31" ht="16.5" customHeight="1">
      <c r="A31" s="49" t="s">
        <v>63</v>
      </c>
      <c r="B31" s="87" t="s">
        <v>64</v>
      </c>
      <c r="C31" s="88" t="s">
        <v>158</v>
      </c>
      <c r="D31" s="52">
        <v>3</v>
      </c>
      <c r="E31" s="68" t="s">
        <v>33</v>
      </c>
      <c r="F31" s="68" t="s">
        <v>55</v>
      </c>
      <c r="G31" s="89">
        <f t="shared" si="0"/>
        <v>30</v>
      </c>
      <c r="H31" s="55">
        <v>30</v>
      </c>
      <c r="I31" s="58"/>
      <c r="J31" s="58"/>
      <c r="K31" s="58"/>
      <c r="L31" s="58"/>
      <c r="M31" s="58"/>
      <c r="N31" s="72"/>
      <c r="O31" s="73"/>
      <c r="P31" s="74"/>
      <c r="Q31" s="75"/>
      <c r="R31" s="74"/>
      <c r="S31" s="73">
        <v>30</v>
      </c>
      <c r="T31" s="74"/>
      <c r="U31" s="75"/>
      <c r="V31" s="74"/>
      <c r="W31" s="73"/>
      <c r="X31" s="74"/>
      <c r="Y31" s="75"/>
      <c r="Z31" s="72"/>
      <c r="AA31" s="76">
        <v>3</v>
      </c>
      <c r="AB31" s="64">
        <f t="shared" si="2"/>
        <v>1.5</v>
      </c>
      <c r="AC31" s="76"/>
      <c r="AD31" s="64">
        <f t="shared" si="1"/>
        <v>3</v>
      </c>
      <c r="AE31" s="76"/>
    </row>
    <row r="32" spans="1:31" ht="16.5" customHeight="1">
      <c r="A32" s="49" t="s">
        <v>126</v>
      </c>
      <c r="B32" s="50" t="s">
        <v>65</v>
      </c>
      <c r="C32" s="51" t="s">
        <v>159</v>
      </c>
      <c r="D32" s="52"/>
      <c r="E32" s="52"/>
      <c r="F32" s="53"/>
      <c r="G32" s="90">
        <f t="shared" si="0"/>
        <v>0</v>
      </c>
      <c r="H32" s="70" t="s">
        <v>33</v>
      </c>
      <c r="I32" s="58"/>
      <c r="J32" s="58"/>
      <c r="K32" s="58"/>
      <c r="L32" s="58"/>
      <c r="M32" s="58"/>
      <c r="N32" s="72"/>
      <c r="O32" s="73"/>
      <c r="P32" s="74"/>
      <c r="Q32" s="75"/>
      <c r="R32" s="74"/>
      <c r="S32" s="73"/>
      <c r="T32" s="74"/>
      <c r="U32" s="75"/>
      <c r="V32" s="74"/>
      <c r="W32" s="73"/>
      <c r="X32" s="74"/>
      <c r="Y32" s="75"/>
      <c r="Z32" s="72"/>
      <c r="AA32" s="76"/>
      <c r="AB32" s="64">
        <f t="shared" si="2"/>
        <v>0</v>
      </c>
      <c r="AC32" s="76"/>
      <c r="AD32" s="92">
        <f t="shared" si="1"/>
        <v>0</v>
      </c>
      <c r="AE32" s="76"/>
    </row>
    <row r="33" spans="1:31" ht="16.5" customHeight="1">
      <c r="A33" s="49" t="s">
        <v>66</v>
      </c>
      <c r="B33" s="101" t="s">
        <v>67</v>
      </c>
      <c r="C33" s="102" t="s">
        <v>160</v>
      </c>
      <c r="D33" s="52">
        <v>3</v>
      </c>
      <c r="E33" s="103"/>
      <c r="F33" s="103" t="s">
        <v>55</v>
      </c>
      <c r="G33" s="69">
        <f t="shared" si="0"/>
        <v>30</v>
      </c>
      <c r="H33" s="55">
        <v>30</v>
      </c>
      <c r="I33" s="58"/>
      <c r="J33" s="58"/>
      <c r="K33" s="58"/>
      <c r="L33" s="58"/>
      <c r="M33" s="58"/>
      <c r="N33" s="72"/>
      <c r="O33" s="73"/>
      <c r="P33" s="74"/>
      <c r="Q33" s="75"/>
      <c r="R33" s="74"/>
      <c r="S33" s="73">
        <v>30</v>
      </c>
      <c r="T33" s="74"/>
      <c r="U33" s="75"/>
      <c r="V33" s="74"/>
      <c r="W33" s="73"/>
      <c r="X33" s="74"/>
      <c r="Y33" s="75"/>
      <c r="Z33" s="72"/>
      <c r="AA33" s="76">
        <v>3</v>
      </c>
      <c r="AB33" s="64">
        <f t="shared" si="2"/>
        <v>1.5</v>
      </c>
      <c r="AC33" s="76"/>
      <c r="AD33" s="64">
        <f t="shared" si="1"/>
        <v>3</v>
      </c>
      <c r="AE33" s="76"/>
    </row>
    <row r="34" spans="1:31" ht="16.5" customHeight="1">
      <c r="A34" s="49" t="s">
        <v>125</v>
      </c>
      <c r="B34" s="87" t="s">
        <v>68</v>
      </c>
      <c r="C34" s="88" t="s">
        <v>161</v>
      </c>
      <c r="D34" s="52"/>
      <c r="E34" s="68"/>
      <c r="F34" s="68"/>
      <c r="G34" s="89">
        <f t="shared" si="0"/>
        <v>0</v>
      </c>
      <c r="H34" s="104"/>
      <c r="I34" s="58"/>
      <c r="J34" s="58"/>
      <c r="K34" s="58"/>
      <c r="L34" s="58"/>
      <c r="M34" s="58"/>
      <c r="N34" s="72"/>
      <c r="O34" s="73"/>
      <c r="P34" s="74"/>
      <c r="Q34" s="75"/>
      <c r="R34" s="74"/>
      <c r="S34" s="73"/>
      <c r="T34" s="74"/>
      <c r="U34" s="75"/>
      <c r="V34" s="74"/>
      <c r="W34" s="73"/>
      <c r="X34" s="74"/>
      <c r="Y34" s="75"/>
      <c r="Z34" s="72"/>
      <c r="AA34" s="76"/>
      <c r="AB34" s="64">
        <f t="shared" si="2"/>
        <v>0</v>
      </c>
      <c r="AC34" s="76"/>
      <c r="AD34" s="64">
        <f t="shared" si="1"/>
        <v>0</v>
      </c>
      <c r="AE34" s="76"/>
    </row>
    <row r="35" spans="1:31" ht="16.5" customHeight="1">
      <c r="A35" s="49" t="s">
        <v>69</v>
      </c>
      <c r="B35" s="87" t="s">
        <v>70</v>
      </c>
      <c r="C35" s="105" t="s">
        <v>162</v>
      </c>
      <c r="D35" s="52">
        <v>5</v>
      </c>
      <c r="E35" s="68" t="s">
        <v>71</v>
      </c>
      <c r="F35" s="68"/>
      <c r="G35" s="89">
        <f t="shared" si="0"/>
        <v>60</v>
      </c>
      <c r="H35" s="70"/>
      <c r="I35" s="58"/>
      <c r="J35" s="58"/>
      <c r="K35" s="58"/>
      <c r="L35" s="58">
        <v>60</v>
      </c>
      <c r="M35" s="58"/>
      <c r="N35" s="72"/>
      <c r="O35" s="73"/>
      <c r="P35" s="74"/>
      <c r="Q35" s="75"/>
      <c r="R35" s="74"/>
      <c r="S35" s="73"/>
      <c r="T35" s="74">
        <v>30</v>
      </c>
      <c r="U35" s="75"/>
      <c r="V35" s="74">
        <v>30</v>
      </c>
      <c r="W35" s="73"/>
      <c r="X35" s="74"/>
      <c r="Y35" s="75"/>
      <c r="Z35" s="72"/>
      <c r="AA35" s="76">
        <v>5</v>
      </c>
      <c r="AB35" s="64">
        <v>4</v>
      </c>
      <c r="AC35" s="76"/>
      <c r="AD35" s="92">
        <f t="shared" si="1"/>
        <v>5</v>
      </c>
      <c r="AE35" s="76"/>
    </row>
    <row r="36" spans="1:31" ht="16.5" customHeight="1">
      <c r="A36" s="49" t="s">
        <v>72</v>
      </c>
      <c r="B36" s="106" t="s">
        <v>73</v>
      </c>
      <c r="C36" s="102" t="s">
        <v>163</v>
      </c>
      <c r="D36" s="52">
        <v>11</v>
      </c>
      <c r="E36" s="103" t="s">
        <v>71</v>
      </c>
      <c r="F36" s="103" t="s">
        <v>71</v>
      </c>
      <c r="G36" s="89">
        <f t="shared" si="0"/>
        <v>120</v>
      </c>
      <c r="H36" s="71">
        <v>60</v>
      </c>
      <c r="I36" s="71">
        <v>60</v>
      </c>
      <c r="J36" s="58"/>
      <c r="K36" s="58"/>
      <c r="L36" s="58"/>
      <c r="M36" s="58"/>
      <c r="N36" s="72"/>
      <c r="O36" s="73"/>
      <c r="P36" s="74"/>
      <c r="Q36" s="75"/>
      <c r="R36" s="74"/>
      <c r="S36" s="73">
        <v>30</v>
      </c>
      <c r="T36" s="107">
        <v>30</v>
      </c>
      <c r="U36" s="75">
        <v>30</v>
      </c>
      <c r="V36" s="74">
        <v>30</v>
      </c>
      <c r="W36" s="73"/>
      <c r="X36" s="74"/>
      <c r="Y36" s="75"/>
      <c r="Z36" s="72"/>
      <c r="AA36" s="76"/>
      <c r="AB36" s="64">
        <f t="shared" si="2"/>
        <v>5.5</v>
      </c>
      <c r="AC36" s="76"/>
      <c r="AD36" s="64">
        <f t="shared" si="1"/>
        <v>11</v>
      </c>
      <c r="AE36" s="76"/>
    </row>
    <row r="37" spans="1:31" ht="16.5" customHeight="1">
      <c r="A37" s="49" t="s">
        <v>74</v>
      </c>
      <c r="B37" s="66" t="s">
        <v>75</v>
      </c>
      <c r="C37" s="105" t="s">
        <v>164</v>
      </c>
      <c r="D37" s="52">
        <v>7</v>
      </c>
      <c r="E37" s="68" t="s">
        <v>71</v>
      </c>
      <c r="F37" s="108" t="s">
        <v>71</v>
      </c>
      <c r="G37" s="90">
        <f t="shared" si="0"/>
        <v>60</v>
      </c>
      <c r="H37" s="104">
        <v>30</v>
      </c>
      <c r="I37" s="71">
        <v>30</v>
      </c>
      <c r="J37" s="58"/>
      <c r="K37" s="58"/>
      <c r="L37" s="58"/>
      <c r="M37" s="58"/>
      <c r="N37" s="72"/>
      <c r="O37" s="73"/>
      <c r="P37" s="74"/>
      <c r="Q37" s="75"/>
      <c r="R37" s="74"/>
      <c r="S37" s="73"/>
      <c r="T37" s="74"/>
      <c r="U37" s="75">
        <v>30</v>
      </c>
      <c r="V37" s="74">
        <v>30</v>
      </c>
      <c r="W37" s="73"/>
      <c r="X37" s="74"/>
      <c r="Y37" s="75"/>
      <c r="Z37" s="72"/>
      <c r="AA37" s="76"/>
      <c r="AB37" s="64">
        <f t="shared" si="2"/>
        <v>3.5</v>
      </c>
      <c r="AC37" s="76"/>
      <c r="AD37" s="64">
        <f t="shared" si="1"/>
        <v>7</v>
      </c>
      <c r="AE37" s="76"/>
    </row>
    <row r="38" spans="1:31" ht="16.5" customHeight="1">
      <c r="A38" s="49" t="s">
        <v>76</v>
      </c>
      <c r="B38" s="109" t="s">
        <v>77</v>
      </c>
      <c r="C38" s="105" t="s">
        <v>165</v>
      </c>
      <c r="D38" s="52">
        <v>2</v>
      </c>
      <c r="E38" s="68"/>
      <c r="F38" s="68" t="s">
        <v>71</v>
      </c>
      <c r="G38" s="69">
        <f t="shared" si="0"/>
        <v>30</v>
      </c>
      <c r="H38" s="110"/>
      <c r="I38" s="71" t="s">
        <v>33</v>
      </c>
      <c r="J38" s="71"/>
      <c r="K38" s="58"/>
      <c r="L38" s="58"/>
      <c r="M38" s="58">
        <v>30</v>
      </c>
      <c r="N38" s="72"/>
      <c r="O38" s="73"/>
      <c r="P38" s="111"/>
      <c r="Q38" s="91"/>
      <c r="R38" s="74"/>
      <c r="S38" s="73"/>
      <c r="T38" s="74"/>
      <c r="U38" s="75"/>
      <c r="V38" s="74">
        <v>30</v>
      </c>
      <c r="W38" s="73"/>
      <c r="X38" s="74"/>
      <c r="Y38" s="75"/>
      <c r="Z38" s="72"/>
      <c r="AA38" s="76">
        <v>2</v>
      </c>
      <c r="AB38" s="64">
        <f t="shared" si="2"/>
        <v>1</v>
      </c>
      <c r="AC38" s="76"/>
      <c r="AD38" s="92">
        <f t="shared" si="1"/>
        <v>2</v>
      </c>
      <c r="AE38" s="76"/>
    </row>
    <row r="39" spans="1:31" ht="16.5" customHeight="1">
      <c r="A39" s="49" t="s">
        <v>78</v>
      </c>
      <c r="B39" s="66" t="s">
        <v>79</v>
      </c>
      <c r="C39" s="105" t="s">
        <v>166</v>
      </c>
      <c r="D39" s="52">
        <v>9</v>
      </c>
      <c r="E39" s="68" t="s">
        <v>80</v>
      </c>
      <c r="F39" s="68" t="s">
        <v>80</v>
      </c>
      <c r="G39" s="69">
        <f t="shared" si="0"/>
        <v>90</v>
      </c>
      <c r="H39" s="70">
        <v>60</v>
      </c>
      <c r="I39" s="71">
        <v>30</v>
      </c>
      <c r="J39" s="71"/>
      <c r="K39" s="71"/>
      <c r="L39" s="58"/>
      <c r="M39" s="58"/>
      <c r="N39" s="72"/>
      <c r="O39" s="73"/>
      <c r="P39" s="107"/>
      <c r="Q39" s="75"/>
      <c r="R39" s="74"/>
      <c r="S39" s="73"/>
      <c r="T39" s="74"/>
      <c r="U39" s="75"/>
      <c r="V39" s="74"/>
      <c r="W39" s="73">
        <v>60</v>
      </c>
      <c r="X39" s="74">
        <v>30</v>
      </c>
      <c r="Y39" s="75"/>
      <c r="Z39" s="72"/>
      <c r="AA39" s="76"/>
      <c r="AB39" s="64">
        <f t="shared" si="2"/>
        <v>4.5</v>
      </c>
      <c r="AC39" s="76"/>
      <c r="AD39" s="64">
        <f t="shared" si="1"/>
        <v>9</v>
      </c>
      <c r="AE39" s="76"/>
    </row>
    <row r="40" spans="1:31" ht="16.5" customHeight="1">
      <c r="A40" s="49" t="s">
        <v>81</v>
      </c>
      <c r="B40" s="66" t="s">
        <v>82</v>
      </c>
      <c r="C40" s="105" t="s">
        <v>167</v>
      </c>
      <c r="D40" s="52">
        <v>6</v>
      </c>
      <c r="E40" s="68" t="s">
        <v>80</v>
      </c>
      <c r="F40" s="68" t="s">
        <v>80</v>
      </c>
      <c r="G40" s="89">
        <f t="shared" si="0"/>
        <v>60</v>
      </c>
      <c r="H40" s="70">
        <v>30</v>
      </c>
      <c r="I40" s="71">
        <v>30</v>
      </c>
      <c r="J40" s="71"/>
      <c r="K40" s="58"/>
      <c r="L40" s="58"/>
      <c r="M40" s="58"/>
      <c r="N40" s="72"/>
      <c r="O40" s="73"/>
      <c r="P40" s="74"/>
      <c r="Q40" s="75"/>
      <c r="R40" s="74"/>
      <c r="S40" s="73"/>
      <c r="T40" s="74"/>
      <c r="U40" s="75"/>
      <c r="V40" s="74"/>
      <c r="W40" s="73">
        <v>30</v>
      </c>
      <c r="X40" s="74">
        <v>30</v>
      </c>
      <c r="Y40" s="75"/>
      <c r="Z40" s="72"/>
      <c r="AA40" s="76"/>
      <c r="AB40" s="64">
        <f t="shared" si="2"/>
        <v>3</v>
      </c>
      <c r="AC40" s="76"/>
      <c r="AD40" s="64">
        <f t="shared" si="1"/>
        <v>6</v>
      </c>
      <c r="AE40" s="76"/>
    </row>
    <row r="41" spans="1:31" ht="16.5" customHeight="1">
      <c r="A41" s="49" t="s">
        <v>83</v>
      </c>
      <c r="B41" s="66" t="s">
        <v>84</v>
      </c>
      <c r="C41" s="88" t="s">
        <v>168</v>
      </c>
      <c r="D41" s="52">
        <v>3</v>
      </c>
      <c r="E41" s="68" t="s">
        <v>80</v>
      </c>
      <c r="F41" s="68"/>
      <c r="G41" s="90">
        <f t="shared" si="0"/>
        <v>30</v>
      </c>
      <c r="H41" s="70">
        <v>30</v>
      </c>
      <c r="I41" s="71"/>
      <c r="J41" s="71"/>
      <c r="K41" s="58"/>
      <c r="L41" s="58"/>
      <c r="M41" s="58"/>
      <c r="N41" s="72"/>
      <c r="O41" s="73"/>
      <c r="P41" s="111"/>
      <c r="Q41" s="75"/>
      <c r="R41" s="74"/>
      <c r="S41" s="73"/>
      <c r="T41" s="74"/>
      <c r="U41" s="75"/>
      <c r="V41" s="74"/>
      <c r="W41" s="73">
        <v>30</v>
      </c>
      <c r="X41" s="74"/>
      <c r="Y41" s="75"/>
      <c r="Z41" s="72"/>
      <c r="AA41" s="76"/>
      <c r="AB41" s="64">
        <f t="shared" si="2"/>
        <v>1.5</v>
      </c>
      <c r="AC41" s="76"/>
      <c r="AD41" s="92">
        <f t="shared" si="1"/>
        <v>3</v>
      </c>
      <c r="AE41" s="76"/>
    </row>
    <row r="42" spans="1:31" ht="16.5" customHeight="1">
      <c r="A42" s="49" t="s">
        <v>85</v>
      </c>
      <c r="B42" s="66" t="s">
        <v>86</v>
      </c>
      <c r="C42" s="105" t="s">
        <v>169</v>
      </c>
      <c r="D42" s="52">
        <v>3</v>
      </c>
      <c r="E42" s="68" t="s">
        <v>80</v>
      </c>
      <c r="F42" s="68"/>
      <c r="G42" s="69">
        <f t="shared" si="0"/>
        <v>30</v>
      </c>
      <c r="H42" s="70">
        <v>30</v>
      </c>
      <c r="I42" s="58"/>
      <c r="J42" s="58"/>
      <c r="K42" s="58"/>
      <c r="L42" s="58"/>
      <c r="M42" s="58"/>
      <c r="N42" s="72"/>
      <c r="O42" s="73"/>
      <c r="P42" s="74"/>
      <c r="Q42" s="75"/>
      <c r="R42" s="74"/>
      <c r="S42" s="73"/>
      <c r="T42" s="74"/>
      <c r="U42" s="75"/>
      <c r="V42" s="74"/>
      <c r="W42" s="73">
        <v>30</v>
      </c>
      <c r="X42" s="74"/>
      <c r="Y42" s="75"/>
      <c r="Z42" s="72"/>
      <c r="AA42" s="76"/>
      <c r="AB42" s="64">
        <f t="shared" si="2"/>
        <v>1.5</v>
      </c>
      <c r="AC42" s="76"/>
      <c r="AD42" s="64">
        <f t="shared" si="1"/>
        <v>3</v>
      </c>
      <c r="AE42" s="76"/>
    </row>
    <row r="43" spans="1:31" ht="16.5" customHeight="1">
      <c r="A43" s="49" t="s">
        <v>87</v>
      </c>
      <c r="B43" s="66" t="s">
        <v>88</v>
      </c>
      <c r="C43" s="105" t="s">
        <v>170</v>
      </c>
      <c r="D43" s="52">
        <v>3</v>
      </c>
      <c r="E43" s="68" t="s">
        <v>80</v>
      </c>
      <c r="F43" s="108"/>
      <c r="G43" s="69">
        <f t="shared" si="0"/>
        <v>30</v>
      </c>
      <c r="H43" s="70">
        <v>30</v>
      </c>
      <c r="I43" s="71"/>
      <c r="J43" s="58"/>
      <c r="K43" s="58"/>
      <c r="L43" s="58"/>
      <c r="M43" s="58"/>
      <c r="N43" s="72"/>
      <c r="O43" s="73"/>
      <c r="P43" s="111"/>
      <c r="Q43" s="91"/>
      <c r="R43" s="74"/>
      <c r="S43" s="73"/>
      <c r="T43" s="74"/>
      <c r="U43" s="75"/>
      <c r="V43" s="74"/>
      <c r="W43" s="73">
        <v>30</v>
      </c>
      <c r="X43" s="74"/>
      <c r="Y43" s="75"/>
      <c r="Z43" s="72"/>
      <c r="AA43" s="76"/>
      <c r="AB43" s="64">
        <f t="shared" si="2"/>
        <v>1.5</v>
      </c>
      <c r="AC43" s="76"/>
      <c r="AD43" s="92">
        <f t="shared" si="1"/>
        <v>3</v>
      </c>
      <c r="AE43" s="76"/>
    </row>
    <row r="44" spans="1:31" ht="16.5" customHeight="1">
      <c r="A44" s="49" t="s">
        <v>89</v>
      </c>
      <c r="B44" s="87" t="s">
        <v>90</v>
      </c>
      <c r="C44" s="105" t="s">
        <v>171</v>
      </c>
      <c r="D44" s="52">
        <v>3</v>
      </c>
      <c r="E44" s="68"/>
      <c r="F44" s="68" t="s">
        <v>80</v>
      </c>
      <c r="G44" s="69">
        <f t="shared" si="0"/>
        <v>30</v>
      </c>
      <c r="H44" s="110">
        <v>30</v>
      </c>
      <c r="I44" s="58"/>
      <c r="J44" s="58"/>
      <c r="K44" s="58"/>
      <c r="L44" s="58"/>
      <c r="M44" s="58"/>
      <c r="N44" s="72"/>
      <c r="O44" s="73"/>
      <c r="P44" s="107"/>
      <c r="Q44" s="75"/>
      <c r="R44" s="74"/>
      <c r="S44" s="73"/>
      <c r="T44" s="74"/>
      <c r="U44" s="75"/>
      <c r="V44" s="74"/>
      <c r="W44" s="73">
        <v>30</v>
      </c>
      <c r="X44" s="74"/>
      <c r="Y44" s="75"/>
      <c r="Z44" s="72"/>
      <c r="AA44" s="76">
        <v>3</v>
      </c>
      <c r="AB44" s="64">
        <f t="shared" si="2"/>
        <v>1.5</v>
      </c>
      <c r="AC44" s="76"/>
      <c r="AD44" s="94">
        <f t="shared" si="1"/>
        <v>3</v>
      </c>
      <c r="AE44" s="76"/>
    </row>
    <row r="45" spans="1:31" ht="16.5" customHeight="1">
      <c r="A45" s="112" t="s">
        <v>91</v>
      </c>
      <c r="B45" s="96" t="s">
        <v>92</v>
      </c>
      <c r="C45" s="113" t="s">
        <v>172</v>
      </c>
      <c r="D45" s="52"/>
      <c r="E45" s="53"/>
      <c r="F45" s="53"/>
      <c r="G45" s="69">
        <f t="shared" si="0"/>
        <v>0</v>
      </c>
      <c r="H45" s="70"/>
      <c r="I45" s="58"/>
      <c r="J45" s="58"/>
      <c r="K45" s="58"/>
      <c r="L45" s="58"/>
      <c r="M45" s="58"/>
      <c r="N45" s="72"/>
      <c r="O45" s="73"/>
      <c r="P45" s="74"/>
      <c r="Q45" s="75"/>
      <c r="R45" s="74"/>
      <c r="S45" s="73"/>
      <c r="T45" s="107"/>
      <c r="U45" s="75"/>
      <c r="V45" s="74"/>
      <c r="W45" s="73"/>
      <c r="X45" s="74"/>
      <c r="Y45" s="75"/>
      <c r="Z45" s="72"/>
      <c r="AA45" s="76"/>
      <c r="AB45" s="64">
        <f t="shared" si="2"/>
        <v>0</v>
      </c>
      <c r="AC45" s="76"/>
      <c r="AD45" s="64">
        <f t="shared" si="1"/>
        <v>0</v>
      </c>
      <c r="AE45" s="76"/>
    </row>
    <row r="46" spans="1:31" ht="16.5" customHeight="1">
      <c r="A46" s="49" t="s">
        <v>93</v>
      </c>
      <c r="B46" s="87" t="s">
        <v>94</v>
      </c>
      <c r="C46" s="105" t="s">
        <v>173</v>
      </c>
      <c r="D46" s="52">
        <v>3</v>
      </c>
      <c r="E46" s="68"/>
      <c r="F46" s="68" t="s">
        <v>80</v>
      </c>
      <c r="G46" s="89">
        <f t="shared" si="0"/>
        <v>30</v>
      </c>
      <c r="H46" s="55">
        <v>30</v>
      </c>
      <c r="I46" s="58"/>
      <c r="J46" s="58"/>
      <c r="K46" s="58"/>
      <c r="L46" s="58"/>
      <c r="M46" s="58"/>
      <c r="N46" s="72"/>
      <c r="O46" s="73"/>
      <c r="P46" s="74"/>
      <c r="Q46" s="75"/>
      <c r="R46" s="74"/>
      <c r="S46" s="73"/>
      <c r="T46" s="107"/>
      <c r="U46" s="75"/>
      <c r="V46" s="74"/>
      <c r="W46" s="73">
        <v>30</v>
      </c>
      <c r="X46" s="74"/>
      <c r="Y46" s="75"/>
      <c r="Z46" s="72"/>
      <c r="AA46" s="76">
        <v>3</v>
      </c>
      <c r="AB46" s="64">
        <f t="shared" si="2"/>
        <v>1.5</v>
      </c>
      <c r="AC46" s="76"/>
      <c r="AD46" s="92">
        <f t="shared" si="1"/>
        <v>3</v>
      </c>
      <c r="AE46" s="76"/>
    </row>
    <row r="47" spans="1:31" ht="16.5" customHeight="1">
      <c r="A47" s="112" t="s">
        <v>124</v>
      </c>
      <c r="B47" s="96" t="s">
        <v>95</v>
      </c>
      <c r="C47" s="113" t="s">
        <v>174</v>
      </c>
      <c r="D47" s="52"/>
      <c r="E47" s="53"/>
      <c r="F47" s="53"/>
      <c r="G47" s="90">
        <f t="shared" si="0"/>
        <v>0</v>
      </c>
      <c r="H47" s="70"/>
      <c r="I47" s="58"/>
      <c r="J47" s="58"/>
      <c r="K47" s="58"/>
      <c r="L47" s="58"/>
      <c r="M47" s="58"/>
      <c r="N47" s="72"/>
      <c r="O47" s="73"/>
      <c r="P47" s="74"/>
      <c r="Q47" s="75"/>
      <c r="R47" s="74"/>
      <c r="S47" s="73"/>
      <c r="T47" s="107"/>
      <c r="U47" s="75"/>
      <c r="V47" s="74"/>
      <c r="W47" s="73"/>
      <c r="X47" s="74"/>
      <c r="Y47" s="75"/>
      <c r="Z47" s="72"/>
      <c r="AA47" s="76"/>
      <c r="AB47" s="64">
        <f t="shared" si="2"/>
        <v>0</v>
      </c>
      <c r="AC47" s="76"/>
      <c r="AD47" s="94">
        <f t="shared" si="1"/>
        <v>0</v>
      </c>
      <c r="AE47" s="76"/>
    </row>
    <row r="48" spans="1:31" ht="16.5" customHeight="1">
      <c r="A48" s="49" t="s">
        <v>96</v>
      </c>
      <c r="B48" s="87" t="s">
        <v>97</v>
      </c>
      <c r="C48" s="105" t="s">
        <v>175</v>
      </c>
      <c r="D48" s="52">
        <v>3</v>
      </c>
      <c r="E48" s="68"/>
      <c r="F48" s="68" t="s">
        <v>98</v>
      </c>
      <c r="G48" s="69">
        <f t="shared" si="0"/>
        <v>30</v>
      </c>
      <c r="H48" s="55">
        <v>30</v>
      </c>
      <c r="I48" s="58"/>
      <c r="J48" s="58"/>
      <c r="K48" s="58"/>
      <c r="L48" s="58"/>
      <c r="M48" s="58"/>
      <c r="N48" s="72"/>
      <c r="O48" s="73"/>
      <c r="P48" s="74"/>
      <c r="Q48" s="75"/>
      <c r="R48" s="74"/>
      <c r="S48" s="73"/>
      <c r="T48" s="107"/>
      <c r="U48" s="75"/>
      <c r="V48" s="74"/>
      <c r="W48" s="73"/>
      <c r="X48" s="74"/>
      <c r="Y48" s="75">
        <v>30</v>
      </c>
      <c r="Z48" s="72"/>
      <c r="AA48" s="76">
        <v>3</v>
      </c>
      <c r="AB48" s="64">
        <f t="shared" si="2"/>
        <v>1.5</v>
      </c>
      <c r="AC48" s="76"/>
      <c r="AD48" s="94">
        <f t="shared" si="1"/>
        <v>3</v>
      </c>
      <c r="AE48" s="76"/>
    </row>
    <row r="49" spans="1:31" ht="16.5" customHeight="1">
      <c r="A49" s="112" t="s">
        <v>123</v>
      </c>
      <c r="B49" s="96" t="s">
        <v>99</v>
      </c>
      <c r="C49" s="113" t="s">
        <v>176</v>
      </c>
      <c r="D49" s="52"/>
      <c r="E49" s="53"/>
      <c r="F49" s="53"/>
      <c r="G49" s="69">
        <f t="shared" si="0"/>
        <v>0</v>
      </c>
      <c r="H49" s="70"/>
      <c r="I49" s="58"/>
      <c r="J49" s="58"/>
      <c r="K49" s="58"/>
      <c r="L49" s="58"/>
      <c r="M49" s="58"/>
      <c r="N49" s="72"/>
      <c r="O49" s="73"/>
      <c r="P49" s="74"/>
      <c r="Q49" s="75"/>
      <c r="R49" s="74"/>
      <c r="S49" s="73"/>
      <c r="T49" s="107"/>
      <c r="U49" s="75"/>
      <c r="V49" s="74"/>
      <c r="W49" s="73"/>
      <c r="X49" s="74"/>
      <c r="Y49" s="75"/>
      <c r="Z49" s="72"/>
      <c r="AA49" s="76"/>
      <c r="AB49" s="64">
        <f t="shared" si="2"/>
        <v>0</v>
      </c>
      <c r="AC49" s="76"/>
      <c r="AD49" s="94">
        <f t="shared" si="1"/>
        <v>0</v>
      </c>
      <c r="AE49" s="76"/>
    </row>
    <row r="50" spans="1:31" ht="16.5" customHeight="1">
      <c r="A50" s="112" t="s">
        <v>100</v>
      </c>
      <c r="B50" s="50" t="s">
        <v>101</v>
      </c>
      <c r="C50" s="113" t="s">
        <v>177</v>
      </c>
      <c r="D50" s="52">
        <v>2</v>
      </c>
      <c r="E50" s="53"/>
      <c r="F50" s="100" t="s">
        <v>98</v>
      </c>
      <c r="G50" s="89">
        <f t="shared" si="0"/>
        <v>16</v>
      </c>
      <c r="H50" s="55"/>
      <c r="I50" s="58"/>
      <c r="J50" s="58">
        <v>16</v>
      </c>
      <c r="K50" s="58"/>
      <c r="L50" s="58"/>
      <c r="M50" s="58"/>
      <c r="N50" s="72"/>
      <c r="O50" s="73"/>
      <c r="P50" s="74"/>
      <c r="Q50" s="75"/>
      <c r="R50" s="74"/>
      <c r="S50" s="73"/>
      <c r="T50" s="107"/>
      <c r="U50" s="75"/>
      <c r="V50" s="74"/>
      <c r="W50" s="73"/>
      <c r="X50" s="74"/>
      <c r="Y50" s="75"/>
      <c r="Z50" s="72">
        <v>16</v>
      </c>
      <c r="AA50" s="76"/>
      <c r="AB50" s="64">
        <f t="shared" si="2"/>
        <v>1</v>
      </c>
      <c r="AC50" s="76"/>
      <c r="AD50" s="64">
        <f t="shared" si="1"/>
        <v>2</v>
      </c>
      <c r="AE50" s="76"/>
    </row>
    <row r="51" spans="1:31" ht="16.5" customHeight="1">
      <c r="A51" s="112" t="s">
        <v>102</v>
      </c>
      <c r="B51" s="66" t="s">
        <v>103</v>
      </c>
      <c r="C51" s="105" t="s">
        <v>178</v>
      </c>
      <c r="D51" s="52">
        <v>6</v>
      </c>
      <c r="E51" s="68" t="s">
        <v>98</v>
      </c>
      <c r="F51" s="108" t="s">
        <v>98</v>
      </c>
      <c r="G51" s="90">
        <f t="shared" si="0"/>
        <v>60</v>
      </c>
      <c r="H51" s="114">
        <v>30</v>
      </c>
      <c r="I51" s="58">
        <v>30</v>
      </c>
      <c r="J51" s="58"/>
      <c r="K51" s="58"/>
      <c r="L51" s="58"/>
      <c r="M51" s="58"/>
      <c r="N51" s="72"/>
      <c r="O51" s="73"/>
      <c r="P51" s="74"/>
      <c r="Q51" s="75"/>
      <c r="R51" s="74"/>
      <c r="S51" s="73"/>
      <c r="T51" s="107"/>
      <c r="U51" s="75"/>
      <c r="V51" s="74"/>
      <c r="W51" s="73"/>
      <c r="X51" s="74"/>
      <c r="Y51" s="75">
        <v>30</v>
      </c>
      <c r="Z51" s="72">
        <v>30</v>
      </c>
      <c r="AA51" s="76"/>
      <c r="AB51" s="64">
        <f t="shared" si="2"/>
        <v>3</v>
      </c>
      <c r="AC51" s="76"/>
      <c r="AD51" s="64">
        <f t="shared" si="1"/>
        <v>6</v>
      </c>
      <c r="AE51" s="76"/>
    </row>
    <row r="52" spans="1:31" ht="16.5" customHeight="1">
      <c r="A52" s="112" t="s">
        <v>104</v>
      </c>
      <c r="B52" s="66" t="s">
        <v>105</v>
      </c>
      <c r="C52" s="105" t="s">
        <v>179</v>
      </c>
      <c r="D52" s="52">
        <v>9</v>
      </c>
      <c r="E52" s="68" t="s">
        <v>98</v>
      </c>
      <c r="F52" s="68" t="s">
        <v>98</v>
      </c>
      <c r="G52" s="89">
        <f t="shared" si="0"/>
        <v>90</v>
      </c>
      <c r="H52" s="110">
        <v>60</v>
      </c>
      <c r="I52" s="71">
        <v>30</v>
      </c>
      <c r="J52" s="58"/>
      <c r="K52" s="58"/>
      <c r="L52" s="58"/>
      <c r="M52" s="58"/>
      <c r="N52" s="72"/>
      <c r="O52" s="73"/>
      <c r="P52" s="74"/>
      <c r="Q52" s="75"/>
      <c r="R52" s="74"/>
      <c r="S52" s="73"/>
      <c r="T52" s="107"/>
      <c r="U52" s="75"/>
      <c r="V52" s="74"/>
      <c r="W52" s="73">
        <v>30</v>
      </c>
      <c r="X52" s="74"/>
      <c r="Y52" s="75">
        <v>30</v>
      </c>
      <c r="Z52" s="72">
        <v>30</v>
      </c>
      <c r="AA52" s="76"/>
      <c r="AB52" s="64">
        <f t="shared" si="2"/>
        <v>4.5</v>
      </c>
      <c r="AC52" s="76"/>
      <c r="AD52" s="92">
        <f t="shared" si="1"/>
        <v>9</v>
      </c>
      <c r="AE52" s="76"/>
    </row>
    <row r="53" spans="1:31" ht="16.5" customHeight="1">
      <c r="A53" s="112" t="s">
        <v>106</v>
      </c>
      <c r="B53" s="87" t="s">
        <v>107</v>
      </c>
      <c r="C53" s="105" t="s">
        <v>180</v>
      </c>
      <c r="D53" s="52">
        <v>3</v>
      </c>
      <c r="E53" s="68" t="s">
        <v>33</v>
      </c>
      <c r="F53" s="68" t="s">
        <v>98</v>
      </c>
      <c r="G53" s="90">
        <f t="shared" si="0"/>
        <v>30</v>
      </c>
      <c r="H53" s="70">
        <v>30</v>
      </c>
      <c r="I53" s="71"/>
      <c r="J53" s="58"/>
      <c r="K53" s="58"/>
      <c r="L53" s="58"/>
      <c r="M53" s="58"/>
      <c r="N53" s="72"/>
      <c r="O53" s="73"/>
      <c r="P53" s="74"/>
      <c r="Q53" s="75"/>
      <c r="R53" s="74"/>
      <c r="S53" s="73"/>
      <c r="T53" s="107"/>
      <c r="U53" s="75"/>
      <c r="V53" s="74"/>
      <c r="W53" s="73"/>
      <c r="X53" s="74"/>
      <c r="Y53" s="75">
        <v>30</v>
      </c>
      <c r="Z53" s="72"/>
      <c r="AA53" s="76">
        <v>3</v>
      </c>
      <c r="AB53" s="64">
        <f t="shared" si="2"/>
        <v>1.5</v>
      </c>
      <c r="AC53" s="76"/>
      <c r="AD53" s="64">
        <f t="shared" si="1"/>
        <v>3</v>
      </c>
      <c r="AE53" s="76"/>
    </row>
    <row r="54" spans="1:31" ht="16.5" customHeight="1">
      <c r="A54" s="112" t="s">
        <v>122</v>
      </c>
      <c r="B54" s="50" t="s">
        <v>108</v>
      </c>
      <c r="C54" s="113" t="s">
        <v>181</v>
      </c>
      <c r="D54" s="52"/>
      <c r="E54" s="52"/>
      <c r="F54" s="53"/>
      <c r="G54" s="69">
        <f t="shared" si="0"/>
        <v>0</v>
      </c>
      <c r="H54" s="70" t="s">
        <v>33</v>
      </c>
      <c r="I54" s="71"/>
      <c r="J54" s="58"/>
      <c r="K54" s="58"/>
      <c r="L54" s="58"/>
      <c r="M54" s="58"/>
      <c r="N54" s="72"/>
      <c r="O54" s="73"/>
      <c r="P54" s="74"/>
      <c r="Q54" s="75"/>
      <c r="R54" s="74"/>
      <c r="S54" s="73"/>
      <c r="T54" s="107"/>
      <c r="U54" s="75"/>
      <c r="V54" s="74"/>
      <c r="W54" s="73"/>
      <c r="X54" s="74"/>
      <c r="Y54" s="75"/>
      <c r="Z54" s="72"/>
      <c r="AA54" s="76"/>
      <c r="AB54" s="64">
        <f t="shared" si="2"/>
        <v>0</v>
      </c>
      <c r="AC54" s="76"/>
      <c r="AD54" s="64">
        <f t="shared" si="1"/>
        <v>0</v>
      </c>
      <c r="AE54" s="76"/>
    </row>
    <row r="55" spans="1:31" ht="16.5" customHeight="1">
      <c r="A55" s="112" t="s">
        <v>109</v>
      </c>
      <c r="B55" s="87" t="s">
        <v>110</v>
      </c>
      <c r="C55" s="105" t="s">
        <v>182</v>
      </c>
      <c r="D55" s="52">
        <v>3</v>
      </c>
      <c r="E55" s="68"/>
      <c r="F55" s="68" t="s">
        <v>98</v>
      </c>
      <c r="G55" s="89">
        <f t="shared" si="0"/>
        <v>30</v>
      </c>
      <c r="H55" s="55">
        <v>30</v>
      </c>
      <c r="I55" s="71"/>
      <c r="J55" s="58"/>
      <c r="K55" s="58"/>
      <c r="L55" s="58"/>
      <c r="M55" s="58"/>
      <c r="N55" s="72"/>
      <c r="O55" s="73"/>
      <c r="P55" s="74"/>
      <c r="Q55" s="75"/>
      <c r="R55" s="74"/>
      <c r="S55" s="73"/>
      <c r="T55" s="74"/>
      <c r="U55" s="75"/>
      <c r="V55" s="74"/>
      <c r="W55" s="73"/>
      <c r="X55" s="74"/>
      <c r="Y55" s="75">
        <v>30</v>
      </c>
      <c r="Z55" s="72"/>
      <c r="AA55" s="76">
        <v>3</v>
      </c>
      <c r="AB55" s="64">
        <f t="shared" si="2"/>
        <v>1.5</v>
      </c>
      <c r="AC55" s="76"/>
      <c r="AD55" s="64">
        <f t="shared" si="1"/>
        <v>3</v>
      </c>
      <c r="AE55" s="76"/>
    </row>
    <row r="56" spans="1:31" ht="16.5" customHeight="1">
      <c r="A56" s="112" t="s">
        <v>131</v>
      </c>
      <c r="B56" s="96" t="s">
        <v>111</v>
      </c>
      <c r="C56" s="113" t="s">
        <v>183</v>
      </c>
      <c r="D56" s="52"/>
      <c r="E56" s="53"/>
      <c r="F56" s="53"/>
      <c r="G56" s="89">
        <f t="shared" si="0"/>
        <v>0</v>
      </c>
      <c r="H56" s="70"/>
      <c r="I56" s="58"/>
      <c r="J56" s="58"/>
      <c r="K56" s="58"/>
      <c r="L56" s="58"/>
      <c r="M56" s="58"/>
      <c r="N56" s="72"/>
      <c r="O56" s="73"/>
      <c r="P56" s="74"/>
      <c r="Q56" s="75"/>
      <c r="R56" s="74"/>
      <c r="S56" s="73"/>
      <c r="T56" s="74"/>
      <c r="U56" s="75"/>
      <c r="V56" s="74"/>
      <c r="W56" s="73"/>
      <c r="X56" s="74"/>
      <c r="Y56" s="75"/>
      <c r="Z56" s="72"/>
      <c r="AA56" s="76"/>
      <c r="AB56" s="64">
        <f t="shared" si="2"/>
        <v>0</v>
      </c>
      <c r="AC56" s="76"/>
      <c r="AD56" s="92">
        <f t="shared" si="1"/>
        <v>0</v>
      </c>
      <c r="AE56" s="76"/>
    </row>
    <row r="57" spans="1:31" ht="16.5" customHeight="1" thickBot="1">
      <c r="A57" s="115" t="s">
        <v>112</v>
      </c>
      <c r="B57" s="116" t="s">
        <v>113</v>
      </c>
      <c r="C57" s="117" t="s">
        <v>184</v>
      </c>
      <c r="D57" s="118">
        <v>4</v>
      </c>
      <c r="E57" s="119"/>
      <c r="F57" s="119" t="s">
        <v>98</v>
      </c>
      <c r="G57" s="120">
        <f t="shared" si="0"/>
        <v>60</v>
      </c>
      <c r="H57" s="121"/>
      <c r="I57" s="122"/>
      <c r="J57" s="122"/>
      <c r="K57" s="122"/>
      <c r="L57" s="122"/>
      <c r="M57" s="122">
        <v>60</v>
      </c>
      <c r="N57" s="123"/>
      <c r="O57" s="124"/>
      <c r="P57" s="125"/>
      <c r="Q57" s="126"/>
      <c r="R57" s="125"/>
      <c r="S57" s="124"/>
      <c r="T57" s="125"/>
      <c r="U57" s="126"/>
      <c r="V57" s="125"/>
      <c r="W57" s="124"/>
      <c r="X57" s="125">
        <v>30</v>
      </c>
      <c r="Y57" s="126"/>
      <c r="Z57" s="123">
        <v>30</v>
      </c>
      <c r="AA57" s="127">
        <v>4</v>
      </c>
      <c r="AB57" s="64">
        <v>3</v>
      </c>
      <c r="AC57" s="128"/>
      <c r="AD57" s="128">
        <f t="shared" si="1"/>
        <v>4</v>
      </c>
      <c r="AE57" s="127"/>
    </row>
    <row r="58" spans="1:31" s="48" customFormat="1" ht="16.5" customHeight="1" thickBot="1" thickTop="1">
      <c r="A58" s="129" t="s">
        <v>11</v>
      </c>
      <c r="B58" s="130"/>
      <c r="C58" s="131"/>
      <c r="D58" s="52">
        <f>SUM(D8:D57)</f>
        <v>175</v>
      </c>
      <c r="E58" s="52"/>
      <c r="F58" s="52"/>
      <c r="G58" s="132">
        <f t="shared" si="0"/>
        <v>1830</v>
      </c>
      <c r="H58" s="52">
        <f aca="true" t="shared" si="3" ref="H58:AE58">SUM(H8:H57)</f>
        <v>1044</v>
      </c>
      <c r="I58" s="52">
        <f t="shared" si="3"/>
        <v>500</v>
      </c>
      <c r="J58" s="52">
        <v>76</v>
      </c>
      <c r="K58" s="52">
        <f t="shared" si="3"/>
        <v>0</v>
      </c>
      <c r="L58" s="52">
        <f t="shared" si="3"/>
        <v>120</v>
      </c>
      <c r="M58" s="52">
        <f t="shared" si="3"/>
        <v>90</v>
      </c>
      <c r="N58" s="52">
        <f t="shared" si="3"/>
        <v>0</v>
      </c>
      <c r="O58" s="52">
        <f t="shared" si="3"/>
        <v>224</v>
      </c>
      <c r="P58" s="52">
        <f t="shared" si="3"/>
        <v>170</v>
      </c>
      <c r="Q58" s="52">
        <f t="shared" si="3"/>
        <v>100</v>
      </c>
      <c r="R58" s="52">
        <f t="shared" si="3"/>
        <v>150</v>
      </c>
      <c r="S58" s="52">
        <f t="shared" si="3"/>
        <v>240</v>
      </c>
      <c r="T58" s="52">
        <f t="shared" si="3"/>
        <v>150</v>
      </c>
      <c r="U58" s="52">
        <f t="shared" si="3"/>
        <v>60</v>
      </c>
      <c r="V58" s="52">
        <f t="shared" si="3"/>
        <v>120</v>
      </c>
      <c r="W58" s="52">
        <f t="shared" si="3"/>
        <v>270</v>
      </c>
      <c r="X58" s="52">
        <f t="shared" si="3"/>
        <v>90</v>
      </c>
      <c r="Y58" s="52">
        <f t="shared" si="3"/>
        <v>150</v>
      </c>
      <c r="Z58" s="52">
        <f t="shared" si="3"/>
        <v>106</v>
      </c>
      <c r="AA58" s="52">
        <f t="shared" si="3"/>
        <v>50</v>
      </c>
      <c r="AB58" s="52">
        <f>SUM(AB8:AB57)</f>
        <v>91.5</v>
      </c>
      <c r="AC58" s="52">
        <f t="shared" si="3"/>
        <v>0</v>
      </c>
      <c r="AD58" s="76">
        <f>SUM(AD8:AD57)</f>
        <v>175</v>
      </c>
      <c r="AE58" s="52">
        <f t="shared" si="3"/>
        <v>0</v>
      </c>
    </row>
    <row r="59" spans="1:31" ht="16.5" customHeight="1" thickBot="1" thickTop="1">
      <c r="A59" s="45" t="s">
        <v>121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7"/>
    </row>
    <row r="60" spans="1:31" ht="16.5" customHeight="1" thickBot="1" thickTop="1">
      <c r="A60" s="49" t="s">
        <v>114</v>
      </c>
      <c r="B60" s="133" t="s">
        <v>115</v>
      </c>
      <c r="C60" s="117" t="s">
        <v>185</v>
      </c>
      <c r="D60" s="134">
        <v>5</v>
      </c>
      <c r="E60" s="135"/>
      <c r="F60" s="136">
        <v>4</v>
      </c>
      <c r="G60" s="137"/>
      <c r="H60" s="41"/>
      <c r="I60" s="41"/>
      <c r="J60" s="41"/>
      <c r="K60" s="41"/>
      <c r="L60" s="41"/>
      <c r="M60" s="41"/>
      <c r="N60" s="41"/>
      <c r="O60" s="138"/>
      <c r="P60" s="41"/>
      <c r="Q60" s="41"/>
      <c r="R60" s="139"/>
      <c r="S60" s="41"/>
      <c r="T60" s="140"/>
      <c r="U60" s="41"/>
      <c r="V60" s="139"/>
      <c r="W60" s="41"/>
      <c r="X60" s="140"/>
      <c r="Y60" s="41"/>
      <c r="Z60" s="140"/>
      <c r="AA60" s="141">
        <v>5</v>
      </c>
      <c r="AB60" s="63"/>
      <c r="AC60" s="63"/>
      <c r="AD60" s="63"/>
      <c r="AE60" s="63"/>
    </row>
    <row r="61" spans="1:31" s="148" customFormat="1" ht="16.5" customHeight="1" thickBot="1" thickTop="1">
      <c r="A61" s="142" t="s">
        <v>14</v>
      </c>
      <c r="B61" s="143"/>
      <c r="C61" s="144"/>
      <c r="D61" s="145">
        <f>D58+D60</f>
        <v>180</v>
      </c>
      <c r="E61" s="146">
        <f>E58+F58</f>
        <v>0</v>
      </c>
      <c r="F61" s="147"/>
      <c r="G61" s="145">
        <f>G58+G60</f>
        <v>1830</v>
      </c>
      <c r="H61" s="145">
        <f aca="true" t="shared" si="4" ref="H61:AD61">H58+H60</f>
        <v>1044</v>
      </c>
      <c r="I61" s="145">
        <f t="shared" si="4"/>
        <v>500</v>
      </c>
      <c r="J61" s="145">
        <f t="shared" si="4"/>
        <v>76</v>
      </c>
      <c r="K61" s="145">
        <f t="shared" si="4"/>
        <v>0</v>
      </c>
      <c r="L61" s="145">
        <f t="shared" si="4"/>
        <v>120</v>
      </c>
      <c r="M61" s="145">
        <f t="shared" si="4"/>
        <v>90</v>
      </c>
      <c r="N61" s="145">
        <f t="shared" si="4"/>
        <v>0</v>
      </c>
      <c r="O61" s="145">
        <f t="shared" si="4"/>
        <v>224</v>
      </c>
      <c r="P61" s="145">
        <f t="shared" si="4"/>
        <v>170</v>
      </c>
      <c r="Q61" s="145">
        <f t="shared" si="4"/>
        <v>100</v>
      </c>
      <c r="R61" s="145">
        <f t="shared" si="4"/>
        <v>150</v>
      </c>
      <c r="S61" s="145">
        <f t="shared" si="4"/>
        <v>240</v>
      </c>
      <c r="T61" s="145">
        <f t="shared" si="4"/>
        <v>150</v>
      </c>
      <c r="U61" s="145">
        <f t="shared" si="4"/>
        <v>60</v>
      </c>
      <c r="V61" s="145">
        <f t="shared" si="4"/>
        <v>120</v>
      </c>
      <c r="W61" s="145">
        <f t="shared" si="4"/>
        <v>270</v>
      </c>
      <c r="X61" s="145">
        <f t="shared" si="4"/>
        <v>90</v>
      </c>
      <c r="Y61" s="145">
        <f t="shared" si="4"/>
        <v>150</v>
      </c>
      <c r="Z61" s="145">
        <f t="shared" si="4"/>
        <v>106</v>
      </c>
      <c r="AA61" s="145">
        <f t="shared" si="4"/>
        <v>55</v>
      </c>
      <c r="AB61" s="145">
        <f t="shared" si="4"/>
        <v>91.5</v>
      </c>
      <c r="AC61" s="145">
        <f t="shared" si="4"/>
        <v>0</v>
      </c>
      <c r="AD61" s="145">
        <f t="shared" si="4"/>
        <v>175</v>
      </c>
      <c r="AE61" s="145">
        <f>AE58</f>
        <v>0</v>
      </c>
    </row>
    <row r="62" spans="1:31" ht="12.75" customHeight="1" thickBot="1" thickTop="1">
      <c r="A62" s="149"/>
      <c r="B62" s="149"/>
      <c r="C62" s="150"/>
      <c r="D62" s="151"/>
      <c r="E62" s="151"/>
      <c r="F62" s="152"/>
      <c r="G62" s="153"/>
      <c r="H62" s="44"/>
      <c r="I62" s="44"/>
      <c r="J62" s="44"/>
      <c r="K62" s="44"/>
      <c r="L62" s="44"/>
      <c r="M62" s="44"/>
      <c r="N62" s="4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E62" s="155"/>
    </row>
    <row r="63" spans="1:31" ht="13.5" customHeight="1" thickBot="1" thickTop="1">
      <c r="A63" s="149"/>
      <c r="B63" s="149"/>
      <c r="C63" s="150"/>
      <c r="D63" s="151"/>
      <c r="E63" s="151"/>
      <c r="F63" s="151"/>
      <c r="G63" s="153"/>
      <c r="H63" s="149"/>
      <c r="I63" s="44"/>
      <c r="J63" s="156" t="s">
        <v>13</v>
      </c>
      <c r="K63" s="156"/>
      <c r="L63" s="156"/>
      <c r="M63" s="156"/>
      <c r="N63" s="157"/>
      <c r="O63" s="158">
        <f>COUNTIF($E8:$E60,1)</f>
        <v>4</v>
      </c>
      <c r="P63" s="159">
        <f>COUNTIF($F8:$F60,1)</f>
        <v>6</v>
      </c>
      <c r="Q63" s="158">
        <f>COUNTIF($E8:$E60,2)</f>
        <v>2</v>
      </c>
      <c r="R63" s="159">
        <f>COUNTIF($F8:$F60,2)</f>
        <v>6</v>
      </c>
      <c r="S63" s="158">
        <f>COUNTIF($E8:$E60,3)</f>
        <v>4</v>
      </c>
      <c r="T63" s="159">
        <f>COUNTIF($F8:$F60,3)</f>
        <v>5</v>
      </c>
      <c r="U63" s="158">
        <f>COUNTIF($E8:$E60,4)</f>
        <v>3</v>
      </c>
      <c r="V63" s="159">
        <f>COUNTIF($F8:$F60,4)</f>
        <v>4</v>
      </c>
      <c r="W63" s="158">
        <f>COUNTIF($E8:$E60,5)</f>
        <v>5</v>
      </c>
      <c r="X63" s="159">
        <f>COUNTIF($F8:$F60,5)</f>
        <v>4</v>
      </c>
      <c r="Y63" s="158">
        <f>COUNTIF($E8:$E60,6)</f>
        <v>2</v>
      </c>
      <c r="Z63" s="159">
        <f>COUNTIF($F8:$F60,6)</f>
        <v>7</v>
      </c>
      <c r="AE63" s="155"/>
    </row>
    <row r="64" spans="1:31" ht="12.75" customHeight="1" thickTop="1">
      <c r="A64" s="44"/>
      <c r="B64" s="44"/>
      <c r="C64" s="160"/>
      <c r="D64" s="44"/>
      <c r="E64" s="44"/>
      <c r="F64" s="44"/>
      <c r="G64" s="161">
        <f>IF(G62=G63,"","BŁĄD !!! SPRAWDŹ WIERSZ OGÓŁEM")</f>
      </c>
      <c r="H64" s="44"/>
      <c r="I64" s="44"/>
      <c r="J64" s="44"/>
      <c r="K64" s="44"/>
      <c r="L64" s="44"/>
      <c r="M64" s="44"/>
      <c r="N64" s="44"/>
      <c r="O64" s="152">
        <f>IF(O63&gt;8,"za dużo E","")</f>
      </c>
      <c r="P64" s="152"/>
      <c r="Q64" s="152">
        <f>IF(Q63&gt;8,"za dużo E","")</f>
      </c>
      <c r="R64" s="152"/>
      <c r="S64" s="152">
        <f>IF(S63&gt;8,"za dużo E","")</f>
      </c>
      <c r="T64" s="152"/>
      <c r="U64" s="152">
        <f>IF(U63&gt;8,"za dużo E","")</f>
      </c>
      <c r="V64" s="152"/>
      <c r="W64" s="152">
        <f>IF(W63&gt;8,"za dużo E","")</f>
      </c>
      <c r="X64" s="152"/>
      <c r="Y64" s="152">
        <f>IF(Y63&gt;8,"za dużo E","")</f>
      </c>
      <c r="Z64" s="152"/>
      <c r="AE64" s="155"/>
    </row>
    <row r="65" spans="1:31" ht="16.5" customHeight="1">
      <c r="A65" s="162" t="s">
        <v>29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4"/>
    </row>
    <row r="66" spans="1:31" ht="16.5" customHeight="1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7"/>
    </row>
    <row r="67" spans="1:31" ht="161.25" customHeight="1">
      <c r="A67" s="168" t="s">
        <v>120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70"/>
    </row>
    <row r="68" spans="1:31" ht="33.75" customHeight="1">
      <c r="A68" s="177" t="s">
        <v>23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9"/>
      <c r="Q68" s="183" t="s">
        <v>134</v>
      </c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5"/>
    </row>
    <row r="69" spans="1:31" ht="14.25" customHeight="1">
      <c r="A69" s="180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2"/>
      <c r="Q69" s="186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8"/>
    </row>
    <row r="70" spans="1:31" ht="30.75" customHeight="1">
      <c r="A70" s="171" t="s">
        <v>30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5">
        <f>(AA61/D61)*100</f>
        <v>30.555555555555557</v>
      </c>
      <c r="AB70" s="175"/>
      <c r="AC70" s="175"/>
      <c r="AD70" s="175"/>
      <c r="AE70" s="175"/>
    </row>
    <row r="71" spans="1:31" ht="28.5" customHeight="1">
      <c r="A71" s="171" t="s">
        <v>133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5">
        <f>(AB61/D61)*100</f>
        <v>50.83333333333333</v>
      </c>
      <c r="AB71" s="175"/>
      <c r="AC71" s="175"/>
      <c r="AD71" s="175"/>
      <c r="AE71" s="175"/>
    </row>
    <row r="72" spans="1:31" ht="16.5" customHeight="1">
      <c r="A72" s="172" t="s">
        <v>24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6">
        <f>AD61*100/D61</f>
        <v>97.22222222222223</v>
      </c>
      <c r="AB72" s="176"/>
      <c r="AC72" s="176"/>
      <c r="AD72" s="176"/>
      <c r="AE72" s="176"/>
    </row>
    <row r="73" spans="1:31" ht="30.75" customHeigh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6"/>
      <c r="AB73" s="176"/>
      <c r="AC73" s="176"/>
      <c r="AD73" s="176"/>
      <c r="AE73" s="176"/>
    </row>
    <row r="74" spans="7:31" ht="16.5" customHeight="1">
      <c r="G74" s="48"/>
      <c r="AA74" s="173"/>
      <c r="AB74" s="173"/>
      <c r="AC74" s="173"/>
      <c r="AD74" s="173"/>
      <c r="AE74" s="173"/>
    </row>
    <row r="75" spans="7:31" ht="16.5" customHeight="1">
      <c r="G75" s="48"/>
      <c r="AA75" s="174"/>
      <c r="AB75" s="174"/>
      <c r="AC75" s="174"/>
      <c r="AD75" s="174"/>
      <c r="AE75" s="174"/>
    </row>
    <row r="76" ht="16.5" customHeight="1">
      <c r="G76" s="48"/>
    </row>
    <row r="77" ht="16.5" customHeight="1">
      <c r="G77" s="48"/>
    </row>
    <row r="78" ht="16.5" customHeight="1">
      <c r="G78" s="48"/>
    </row>
    <row r="79" ht="16.5" customHeight="1">
      <c r="G79" s="48"/>
    </row>
    <row r="80" ht="16.5" customHeight="1">
      <c r="G80" s="48"/>
    </row>
    <row r="81" ht="16.5" customHeight="1">
      <c r="G81" s="48"/>
    </row>
    <row r="82" ht="16.5" customHeight="1">
      <c r="G82" s="48"/>
    </row>
    <row r="83" ht="16.5" customHeight="1">
      <c r="G83" s="48"/>
    </row>
    <row r="84" ht="16.5" customHeight="1">
      <c r="G84" s="48"/>
    </row>
    <row r="85" ht="16.5" customHeight="1">
      <c r="G85" s="48"/>
    </row>
    <row r="86" ht="16.5" customHeight="1">
      <c r="G86" s="48"/>
    </row>
    <row r="87" ht="16.5" customHeight="1">
      <c r="G87" s="48"/>
    </row>
    <row r="88" ht="16.5" customHeight="1">
      <c r="G88" s="48"/>
    </row>
    <row r="89" ht="16.5" customHeight="1">
      <c r="G89" s="48"/>
    </row>
    <row r="90" ht="16.5" customHeight="1">
      <c r="G90" s="48"/>
    </row>
    <row r="91" ht="16.5" customHeight="1">
      <c r="G91" s="48"/>
    </row>
    <row r="92" ht="16.5" customHeight="1">
      <c r="G92" s="48"/>
    </row>
    <row r="93" ht="16.5" customHeight="1">
      <c r="G93" s="48"/>
    </row>
    <row r="94" ht="16.5" customHeight="1">
      <c r="G94" s="48"/>
    </row>
    <row r="95" ht="16.5" customHeight="1">
      <c r="G95" s="48"/>
    </row>
    <row r="96" ht="16.5" customHeight="1">
      <c r="G96" s="48"/>
    </row>
    <row r="97" ht="16.5" customHeight="1">
      <c r="G97" s="48"/>
    </row>
    <row r="98" ht="16.5" customHeight="1">
      <c r="G98" s="48"/>
    </row>
    <row r="99" ht="16.5" customHeight="1">
      <c r="G99" s="48"/>
    </row>
    <row r="100" ht="16.5" customHeight="1">
      <c r="G100" s="48"/>
    </row>
    <row r="101" ht="16.5" customHeight="1">
      <c r="G101" s="48"/>
    </row>
    <row r="102" ht="16.5" customHeight="1">
      <c r="G102" s="48"/>
    </row>
    <row r="103" ht="16.5" customHeight="1">
      <c r="G103" s="48"/>
    </row>
    <row r="104" ht="16.5" customHeight="1">
      <c r="G104" s="48"/>
    </row>
    <row r="105" ht="16.5" customHeight="1">
      <c r="G105" s="48"/>
    </row>
    <row r="106" ht="16.5" customHeight="1">
      <c r="G106" s="48"/>
    </row>
    <row r="107" ht="16.5" customHeight="1">
      <c r="G107" s="48"/>
    </row>
    <row r="108" ht="16.5" customHeight="1">
      <c r="G108" s="48"/>
    </row>
    <row r="109" ht="16.5" customHeight="1">
      <c r="G109" s="48"/>
    </row>
    <row r="110" ht="16.5" customHeight="1">
      <c r="G110" s="48"/>
    </row>
    <row r="111" ht="16.5" customHeight="1">
      <c r="G111" s="48"/>
    </row>
    <row r="112" ht="16.5" customHeight="1">
      <c r="G112" s="48"/>
    </row>
    <row r="113" ht="16.5" customHeight="1">
      <c r="G113" s="48"/>
    </row>
    <row r="114" ht="16.5" customHeight="1">
      <c r="G114" s="48"/>
    </row>
    <row r="115" ht="16.5" customHeight="1">
      <c r="G115" s="48"/>
    </row>
    <row r="116" ht="16.5" customHeight="1">
      <c r="G116" s="48"/>
    </row>
    <row r="117" ht="16.5" customHeight="1">
      <c r="G117" s="48"/>
    </row>
    <row r="118" ht="16.5" customHeight="1">
      <c r="G118" s="48"/>
    </row>
    <row r="119" ht="16.5" customHeight="1">
      <c r="G119" s="48"/>
    </row>
    <row r="120" ht="16.5" customHeight="1">
      <c r="G120" s="48"/>
    </row>
    <row r="121" ht="16.5" customHeight="1">
      <c r="G121" s="48"/>
    </row>
    <row r="122" ht="16.5" customHeight="1">
      <c r="G122" s="48"/>
    </row>
    <row r="123" ht="16.5" customHeight="1">
      <c r="G123" s="48"/>
    </row>
    <row r="124" ht="16.5" customHeight="1">
      <c r="G124" s="48"/>
    </row>
    <row r="125" ht="16.5" customHeight="1">
      <c r="G125" s="48"/>
    </row>
    <row r="126" ht="16.5" customHeight="1">
      <c r="G126" s="48"/>
    </row>
    <row r="127" ht="16.5" customHeight="1">
      <c r="G127" s="48"/>
    </row>
    <row r="128" ht="16.5" customHeight="1">
      <c r="G128" s="48"/>
    </row>
    <row r="129" ht="16.5" customHeight="1">
      <c r="G129" s="48"/>
    </row>
    <row r="130" ht="15">
      <c r="G130" s="48"/>
    </row>
    <row r="131" ht="15">
      <c r="G131" s="48"/>
    </row>
    <row r="132" ht="15">
      <c r="G132" s="48"/>
    </row>
    <row r="133" ht="15">
      <c r="G133" s="48"/>
    </row>
    <row r="134" ht="15">
      <c r="G134" s="48"/>
    </row>
    <row r="135" ht="15">
      <c r="G135" s="48"/>
    </row>
    <row r="136" ht="15">
      <c r="G136" s="48"/>
    </row>
    <row r="137" ht="15">
      <c r="G137" s="48"/>
    </row>
    <row r="138" ht="15">
      <c r="G138" s="48"/>
    </row>
    <row r="139" ht="15">
      <c r="G139" s="48"/>
    </row>
    <row r="140" ht="15">
      <c r="G140" s="48"/>
    </row>
    <row r="141" ht="15">
      <c r="G141" s="48"/>
    </row>
    <row r="142" ht="15">
      <c r="G142" s="48"/>
    </row>
    <row r="143" ht="15">
      <c r="G143" s="48"/>
    </row>
    <row r="144" ht="15">
      <c r="G144" s="48"/>
    </row>
    <row r="145" ht="15">
      <c r="G145" s="48"/>
    </row>
    <row r="146" ht="15">
      <c r="G146" s="48"/>
    </row>
    <row r="147" ht="15">
      <c r="G147" s="48"/>
    </row>
    <row r="148" ht="15">
      <c r="G148" s="48"/>
    </row>
    <row r="149" ht="15">
      <c r="G149" s="48"/>
    </row>
    <row r="150" ht="15">
      <c r="G150" s="48"/>
    </row>
    <row r="151" ht="15">
      <c r="G151" s="48"/>
    </row>
    <row r="152" ht="15">
      <c r="G152" s="48"/>
    </row>
    <row r="153" ht="15">
      <c r="G153" s="48"/>
    </row>
    <row r="154" ht="15">
      <c r="G154" s="48"/>
    </row>
    <row r="155" ht="15">
      <c r="G155" s="48"/>
    </row>
    <row r="156" ht="15">
      <c r="G156" s="48"/>
    </row>
    <row r="157" ht="15">
      <c r="G157" s="48"/>
    </row>
    <row r="158" ht="15">
      <c r="G158" s="48"/>
    </row>
    <row r="159" ht="15">
      <c r="G159" s="48"/>
    </row>
    <row r="160" ht="15">
      <c r="G160" s="48"/>
    </row>
    <row r="161" ht="15">
      <c r="G161" s="48"/>
    </row>
    <row r="162" ht="15">
      <c r="G162" s="48"/>
    </row>
    <row r="163" ht="15">
      <c r="G163" s="48"/>
    </row>
    <row r="164" ht="15">
      <c r="G164" s="48"/>
    </row>
    <row r="165" ht="15">
      <c r="G165" s="48"/>
    </row>
    <row r="166" ht="15">
      <c r="G166" s="48"/>
    </row>
    <row r="167" ht="15">
      <c r="G167" s="48"/>
    </row>
    <row r="168" ht="15">
      <c r="G168" s="48"/>
    </row>
    <row r="169" ht="15">
      <c r="G169" s="48"/>
    </row>
    <row r="170" ht="15">
      <c r="G170" s="48"/>
    </row>
    <row r="171" ht="15">
      <c r="G171" s="48"/>
    </row>
    <row r="172" ht="15">
      <c r="G172" s="48"/>
    </row>
    <row r="173" ht="15">
      <c r="G173" s="48"/>
    </row>
    <row r="174" ht="15">
      <c r="G174" s="48"/>
    </row>
    <row r="175" ht="15">
      <c r="G175" s="48"/>
    </row>
    <row r="176" ht="15">
      <c r="G176" s="48"/>
    </row>
    <row r="177" ht="15">
      <c r="G177" s="48"/>
    </row>
    <row r="178" ht="15">
      <c r="G178" s="48"/>
    </row>
    <row r="179" ht="15">
      <c r="G179" s="48"/>
    </row>
    <row r="180" ht="15">
      <c r="G180" s="48"/>
    </row>
    <row r="181" ht="15">
      <c r="G181" s="48"/>
    </row>
    <row r="182" ht="15">
      <c r="G182" s="48"/>
    </row>
    <row r="183" ht="15">
      <c r="G183" s="48"/>
    </row>
    <row r="184" ht="15">
      <c r="G184" s="48"/>
    </row>
    <row r="185" ht="15">
      <c r="G185" s="48"/>
    </row>
    <row r="186" ht="15">
      <c r="G186" s="48"/>
    </row>
    <row r="187" ht="15">
      <c r="G187" s="48"/>
    </row>
    <row r="188" ht="15">
      <c r="G188" s="48"/>
    </row>
    <row r="189" ht="15">
      <c r="G189" s="48"/>
    </row>
    <row r="190" ht="15">
      <c r="G190" s="48"/>
    </row>
    <row r="191" ht="15">
      <c r="G191" s="48"/>
    </row>
    <row r="192" ht="15">
      <c r="G192" s="48"/>
    </row>
    <row r="193" ht="15">
      <c r="G193" s="48"/>
    </row>
    <row r="194" ht="15">
      <c r="G194" s="48"/>
    </row>
    <row r="195" ht="15">
      <c r="G195" s="48"/>
    </row>
    <row r="196" ht="15">
      <c r="G196" s="48"/>
    </row>
    <row r="197" ht="15">
      <c r="G197" s="48"/>
    </row>
    <row r="198" ht="15">
      <c r="G198" s="48"/>
    </row>
    <row r="199" ht="15">
      <c r="G199" s="48"/>
    </row>
    <row r="200" ht="15">
      <c r="G200" s="48"/>
    </row>
    <row r="201" ht="15">
      <c r="G201" s="48"/>
    </row>
    <row r="202" ht="15">
      <c r="G202" s="48"/>
    </row>
    <row r="203" ht="15">
      <c r="G203" s="48"/>
    </row>
    <row r="204" ht="15">
      <c r="G204" s="48"/>
    </row>
    <row r="205" ht="15">
      <c r="G205" s="48"/>
    </row>
    <row r="206" ht="15">
      <c r="G206" s="48"/>
    </row>
    <row r="207" ht="15">
      <c r="G207" s="48"/>
    </row>
    <row r="208" ht="15">
      <c r="G208" s="48"/>
    </row>
    <row r="209" ht="15">
      <c r="G209" s="48"/>
    </row>
    <row r="210" ht="15">
      <c r="G210" s="48"/>
    </row>
    <row r="211" ht="15">
      <c r="G211" s="48"/>
    </row>
    <row r="212" ht="15">
      <c r="G212" s="48"/>
    </row>
    <row r="213" ht="15">
      <c r="G213" s="48"/>
    </row>
    <row r="214" ht="15">
      <c r="G214" s="48"/>
    </row>
    <row r="215" ht="15">
      <c r="G215" s="48"/>
    </row>
    <row r="216" ht="15">
      <c r="G216" s="48"/>
    </row>
    <row r="217" ht="15">
      <c r="G217" s="48"/>
    </row>
    <row r="218" ht="15">
      <c r="G218" s="48"/>
    </row>
    <row r="219" ht="15">
      <c r="G219" s="48"/>
    </row>
    <row r="220" ht="15">
      <c r="G220" s="48"/>
    </row>
    <row r="221" ht="15">
      <c r="G221" s="48"/>
    </row>
    <row r="222" ht="15">
      <c r="G222" s="48"/>
    </row>
    <row r="223" ht="15">
      <c r="G223" s="48"/>
    </row>
    <row r="224" ht="15">
      <c r="G224" s="48"/>
    </row>
    <row r="225" ht="15">
      <c r="G225" s="48"/>
    </row>
    <row r="226" ht="15">
      <c r="G226" s="48"/>
    </row>
    <row r="227" ht="15">
      <c r="G227" s="48"/>
    </row>
  </sheetData>
  <sheetProtection/>
  <mergeCells count="30">
    <mergeCell ref="A1:AE1"/>
    <mergeCell ref="A68:P69"/>
    <mergeCell ref="Q68:AE69"/>
    <mergeCell ref="A58:B58"/>
    <mergeCell ref="A61:B61"/>
    <mergeCell ref="E61:F61"/>
    <mergeCell ref="AA3:AE4"/>
    <mergeCell ref="W3:Z3"/>
    <mergeCell ref="Y4:Z4"/>
    <mergeCell ref="S3:V3"/>
    <mergeCell ref="A7:AE7"/>
    <mergeCell ref="G3:N4"/>
    <mergeCell ref="O3:R3"/>
    <mergeCell ref="A71:Z71"/>
    <mergeCell ref="A70:Z70"/>
    <mergeCell ref="A2:B2"/>
    <mergeCell ref="A59:AE59"/>
    <mergeCell ref="Q62:R62"/>
    <mergeCell ref="O62:P62"/>
    <mergeCell ref="A65:AE66"/>
    <mergeCell ref="Y62:Z62"/>
    <mergeCell ref="W62:X62"/>
    <mergeCell ref="J63:N63"/>
    <mergeCell ref="U62:V62"/>
    <mergeCell ref="S62:T62"/>
    <mergeCell ref="AA71:AE71"/>
    <mergeCell ref="A67:AE67"/>
    <mergeCell ref="A72:Z73"/>
    <mergeCell ref="AA72:AE73"/>
    <mergeCell ref="AA70:AE70"/>
  </mergeCells>
  <printOptions horizontalCentered="1"/>
  <pageMargins left="0.2362204724409449" right="0.2362204724409449" top="0.3937007874015748" bottom="0.3937007874015748" header="0.1968503937007874" footer="0"/>
  <pageSetup cellComments="asDisplayed" fitToHeight="0" horizontalDpi="600" verticalDpi="600" orientation="landscape" paperSize="9" scale="78" r:id="rId3"/>
  <headerFooter differentFirst="1" scaleWithDoc="0" alignWithMargins="0">
    <oddHeader>&amp;C
</oddHeader>
  </headerFooter>
  <rowBreaks count="2" manualBreakCount="2">
    <brk id="29" max="30" man="1"/>
    <brk id="56" max="30" man="1"/>
  </rowBreaks>
  <colBreaks count="1" manualBreakCount="1">
    <brk id="31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2022-03-02T09:14:24Z</cp:lastPrinted>
  <dcterms:created xsi:type="dcterms:W3CDTF">1998-05-26T18:21:06Z</dcterms:created>
  <dcterms:modified xsi:type="dcterms:W3CDTF">2022-03-02T09:14:36Z</dcterms:modified>
  <cp:category/>
  <cp:version/>
  <cp:contentType/>
  <cp:contentStatus/>
</cp:coreProperties>
</file>