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64" tabRatio="346" activeTab="0"/>
  </bookViews>
  <sheets>
    <sheet name="POW_N1 luty 2022 do wydruku" sheetId="1" r:id="rId1"/>
    <sheet name="POW_S1 luty 2022 do wydruku" sheetId="2" state="hidden" r:id="rId2"/>
    <sheet name="POW_N1 luty 2022" sheetId="3" state="hidden" r:id="rId3"/>
    <sheet name="POW_S1 luty 2022" sheetId="4" state="hidden" r:id="rId4"/>
  </sheets>
  <definedNames>
    <definedName name="_xlnm._FilterDatabase" localSheetId="2" hidden="1">'POW_N1 luty 2022'!$A$7:$AE$84</definedName>
    <definedName name="_xlnm._FilterDatabase" localSheetId="0" hidden="1">'POW_N1 luty 2022 do wydruku'!$A$7:$AE$84</definedName>
    <definedName name="_xlnm._FilterDatabase" localSheetId="3" hidden="1">'POW_S1 luty 2022'!$A$7:$AE$89</definedName>
    <definedName name="_xlnm._FilterDatabase" localSheetId="1" hidden="1">'POW_S1 luty 2022 do wydruku'!$A$7:$AE$89</definedName>
    <definedName name="_xlfn.IFERROR" hidden="1">#NAME?</definedName>
    <definedName name="_xlnm.Print_Area" localSheetId="2">'POW_N1 luty 2022'!$A$1:$AE$100</definedName>
    <definedName name="_xlnm.Print_Area" localSheetId="0">'POW_N1 luty 2022 do wydruku'!$A$1:$AE$97</definedName>
    <definedName name="_xlnm.Print_Area" localSheetId="3">'POW_S1 luty 2022'!$A$1:$AE$104</definedName>
    <definedName name="_xlnm.Print_Area" localSheetId="1">'POW_S1 luty 2022 do wydruku'!$A$1:$AE$104</definedName>
    <definedName name="_xlnm.Print_Titles" localSheetId="2">'POW_N1 luty 2022'!$7:$7</definedName>
    <definedName name="_xlnm.Print_Titles" localSheetId="0">'POW_N1 luty 2022 do wydruku'!$7:$7</definedName>
    <definedName name="_xlnm.Print_Titles" localSheetId="3">'POW_S1 luty 2022'!$7:$7</definedName>
    <definedName name="_xlnm.Print_Titles" localSheetId="1">'POW_S1 luty 2022 do wydruku'!$7:$7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4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W4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W4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Ewa</author>
  </authors>
  <commentList>
    <comment ref="W4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<sst xmlns="http://schemas.openxmlformats.org/spreadsheetml/2006/main" count="906" uniqueCount="163">
  <si>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</si>
  <si>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</si>
  <si>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</si>
  <si>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</si>
  <si>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</si>
  <si>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</si>
  <si>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</si>
  <si>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</si>
  <si>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</si>
  <si>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</si>
  <si>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</si>
  <si>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</si>
  <si>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</si>
  <si>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</si>
  <si>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</si>
  <si>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</si>
  <si>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</si>
  <si>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</si>
  <si>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</si>
  <si>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</si>
  <si>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</si>
  <si>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</si>
  <si>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</si>
  <si>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</si>
  <si>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</si>
  <si>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</si>
  <si>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Egzamin po semestrze</t>
  </si>
  <si>
    <t>Zaliczenie po semestrze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</si>
  <si>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</si>
  <si>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</si>
  <si>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</si>
  <si>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</si>
  <si>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</si>
  <si>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</si>
  <si>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</si>
  <si>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</si>
  <si>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</si>
  <si>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2</t>
  </si>
  <si>
    <t>Technologia informacyjna</t>
  </si>
  <si>
    <t>1</t>
  </si>
  <si>
    <t>3</t>
  </si>
  <si>
    <t>4</t>
  </si>
  <si>
    <t>forma studiów: STACJONARNA</t>
  </si>
  <si>
    <t>forma studiów: NIESTACJONARNA</t>
  </si>
  <si>
    <t>poziom: PIERWSZY STOPIEŃ</t>
  </si>
  <si>
    <t>Ochrona własności intelektualnej</t>
  </si>
  <si>
    <t>Emisja głosu</t>
  </si>
  <si>
    <t>Podstawy filozofii i etyki</t>
  </si>
  <si>
    <t>Wychowanie fizyczne*</t>
  </si>
  <si>
    <t>Psychologia ogólna</t>
  </si>
  <si>
    <t>Socjologia ogólna</t>
  </si>
  <si>
    <t>Psychologia rozwojowa</t>
  </si>
  <si>
    <t>Biomedyczne podstawy rozwoju i wychowania</t>
  </si>
  <si>
    <t>Socjologia wychowania</t>
  </si>
  <si>
    <t>Psychologia społeczna i wychowawcza</t>
  </si>
  <si>
    <t>Podstawy metodologii nauk społecznych</t>
  </si>
  <si>
    <t>Podstawy pedagogiki</t>
  </si>
  <si>
    <t>Teoria wychowania</t>
  </si>
  <si>
    <t>Historia wychowania cz.1</t>
  </si>
  <si>
    <t>Historia wychowania cz.2</t>
  </si>
  <si>
    <t>Dydaktyka ogólna</t>
  </si>
  <si>
    <t xml:space="preserve">Pedeutologia </t>
  </si>
  <si>
    <t>Polityka i prawo oświatowe</t>
  </si>
  <si>
    <t>Pedagogika specjalna</t>
  </si>
  <si>
    <t>Pedagogika społeczna</t>
  </si>
  <si>
    <t xml:space="preserve">Andragogika </t>
  </si>
  <si>
    <t>Diagnostyka pedagogiczna</t>
  </si>
  <si>
    <t>Przedmiot 1 do wyboru w języku polskim lub przedmiot 1 do wyboru w języku obcym**</t>
  </si>
  <si>
    <t>Przedmiot 2 do wyboru w języku polskim lub przedmiot 2 do wyboru w języku obcym**</t>
  </si>
  <si>
    <t>6</t>
  </si>
  <si>
    <t>Praktyki zawodowe (2 tyg. = 30h)</t>
  </si>
  <si>
    <t>Praktyki zawodowe (6 tyg. = 120h)</t>
  </si>
  <si>
    <t>Metodyka pracy opiekuńczo-wychowawczej</t>
  </si>
  <si>
    <t>Pedagogika rodziny</t>
  </si>
  <si>
    <t>Prawodawstwo opiekuńcze</t>
  </si>
  <si>
    <t>Socjoterapia</t>
  </si>
  <si>
    <t>Teoretyczne podstawy pracy opiekuńczo-wychowawczej</t>
  </si>
  <si>
    <t xml:space="preserve"> </t>
  </si>
  <si>
    <t>Diagnoza dziecka i rodziny</t>
  </si>
  <si>
    <t>5</t>
  </si>
  <si>
    <t>Diagnoza grupy wychowawczej</t>
  </si>
  <si>
    <t>Diagnoza instytucji opiekuńczo-wychowawczych</t>
  </si>
  <si>
    <t>Instytucjonalne formy opieki i wychowania</t>
  </si>
  <si>
    <t>Projektowanie Indywidualnych Programów Pedagogiczno-Psychologicznych</t>
  </si>
  <si>
    <t>Prorodzinne formy opieki i wychowania</t>
  </si>
  <si>
    <t>Terapia pedagogiczna</t>
  </si>
  <si>
    <t>Elementy treningu interpersonalnego</t>
  </si>
  <si>
    <t>Poradnictwo wychowacze i rodzinne</t>
  </si>
  <si>
    <t>* studenci posiadający orzeczenie o niepełnosprawności realizują zajęcia alternatywne organizowane przez uczelnię</t>
  </si>
  <si>
    <t>** przedmioty w języku obcym (wykaz na stronie internetowej Wydziału - przedmioty zaproponowane w ramach Erasmus+)</t>
  </si>
  <si>
    <t>Bezpieczeństwo i higiena pracy - obowiązkowe szkolenie w wymiarze 4 godzin w semestrze 1</t>
  </si>
  <si>
    <t>z bezpośrednim udziałem nauczycieli akademickich lub innych osób prowadzących zajęcia i studentów</t>
  </si>
  <si>
    <t xml:space="preserve">z dziedziny nauk humanistycznych lub nauk społecznych* </t>
  </si>
  <si>
    <t>związanych z prowadzoną w uczelni działalnością naukową w dyscyplinie lub dyscyplinach, do których przyporządkowany jest kierunek studiów, dla studiów o profilu ogólnoakademickim</t>
  </si>
  <si>
    <t>kształtujących umiejętności praktyczne, dla studiów o profilu praktycznymn</t>
  </si>
  <si>
    <t>Metodyka pracy pedagoga szkolnego</t>
  </si>
  <si>
    <t>sem 1</t>
  </si>
  <si>
    <t>sem 2</t>
  </si>
  <si>
    <t>sem 3</t>
  </si>
  <si>
    <t>sem 4</t>
  </si>
  <si>
    <t>sem 5</t>
  </si>
  <si>
    <t>sem 6</t>
  </si>
  <si>
    <t>Seminarium licencjackie cz. 1</t>
  </si>
  <si>
    <t>Seminarium licencjackie cz. 2</t>
  </si>
  <si>
    <t>Język obcy  cz.1</t>
  </si>
  <si>
    <t>Język obcy  cz.2</t>
  </si>
  <si>
    <t>Język obcy  cz.3</t>
  </si>
  <si>
    <t>Język obcy  cz.4</t>
  </si>
  <si>
    <r>
      <t xml:space="preserve">Arteterapia </t>
    </r>
    <r>
      <rPr>
        <sz val="11"/>
        <color indexed="10"/>
        <rFont val="Times New Roman"/>
        <family val="1"/>
      </rPr>
      <t>lub</t>
    </r>
    <r>
      <rPr>
        <sz val="11"/>
        <rFont val="Times New Roman"/>
        <family val="1"/>
      </rPr>
      <t xml:space="preserve"> Sztuki wizualne w terapii</t>
    </r>
  </si>
  <si>
    <r>
      <t xml:space="preserve">Biblioterapia </t>
    </r>
    <r>
      <rPr>
        <sz val="11"/>
        <color indexed="10"/>
        <rFont val="Times New Roman"/>
        <family val="1"/>
      </rPr>
      <t>lub</t>
    </r>
    <r>
      <rPr>
        <sz val="11"/>
        <rFont val="Times New Roman"/>
        <family val="1"/>
      </rPr>
      <t xml:space="preserve"> Bajkoterapia</t>
    </r>
  </si>
  <si>
    <r>
      <t xml:space="preserve">Wolontariat </t>
    </r>
    <r>
      <rPr>
        <sz val="11"/>
        <color indexed="10"/>
        <rFont val="Times New Roman"/>
        <family val="1"/>
      </rPr>
      <t>lub</t>
    </r>
    <r>
      <rPr>
        <sz val="11"/>
        <rFont val="Times New Roman"/>
        <family val="1"/>
      </rPr>
      <t xml:space="preserve"> Organizowanie społeczności lokalnej</t>
    </r>
  </si>
  <si>
    <r>
      <t xml:space="preserve">Edukacja regionalna </t>
    </r>
    <r>
      <rPr>
        <sz val="11"/>
        <color indexed="10"/>
        <rFont val="Times New Roman"/>
        <family val="1"/>
      </rPr>
      <t>lub</t>
    </r>
    <r>
      <rPr>
        <sz val="11"/>
        <rFont val="Times New Roman"/>
        <family val="1"/>
      </rPr>
      <t xml:space="preserve"> Edukacja obywatelska</t>
    </r>
  </si>
  <si>
    <r>
      <t xml:space="preserve">Pedagogika zdrowia </t>
    </r>
    <r>
      <rPr>
        <sz val="11"/>
        <color indexed="10"/>
        <rFont val="Times New Roman"/>
        <family val="1"/>
      </rPr>
      <t>lub</t>
    </r>
    <r>
      <rPr>
        <sz val="11"/>
        <rFont val="Times New Roman"/>
        <family val="1"/>
      </rPr>
      <t xml:space="preserve"> Pedagogika rewalidacyjna</t>
    </r>
  </si>
  <si>
    <t>5a</t>
  </si>
  <si>
    <t>5b</t>
  </si>
  <si>
    <t>5c</t>
  </si>
  <si>
    <t>5d</t>
  </si>
  <si>
    <t>Grupa Zajęć_ 1 MODUŁ OGÓLNOUCZELNIANY</t>
  </si>
  <si>
    <t xml:space="preserve">Grupa Zajęć_ 2 MODUŁ  PODSTAWOWY </t>
  </si>
  <si>
    <t xml:space="preserve">Grupa Zajęć_ 2 MODUŁ PODSTAWOWY </t>
  </si>
  <si>
    <t>Przedmiot 3 do wyboru w języku polskim lub przedmiot 1 do wyboru w języku obcym**</t>
  </si>
  <si>
    <t>Przedmiot 4 do wyboru w języku polskim lub przedmiot 1 do wyboru w języku obcym**</t>
  </si>
  <si>
    <t xml:space="preserve">Grupa Zajęć_ 4 MODUŁ  KIERUNKOWY </t>
  </si>
  <si>
    <t>Procentowy udział liczby punktów ECTS w ramach zajęć z bezpośrednim udziałem nauczycieli akademickich lub innych osób prowadzących zajęcia i studentów w liczbie punktów ECTS koniecznej  do ukończenia studiów, w wymiarze nie mniejszym niż 50% liczby punktów ECTS koniecznej do ukończenia studiów.</t>
  </si>
  <si>
    <t xml:space="preserve">Grupa Zajęć_ 4 MODUŁ KIERUNKOWY </t>
  </si>
  <si>
    <t>Grupa Zajęć_ 3 MODUŁ OGÓLNOPEDAGOGICZNY</t>
  </si>
  <si>
    <r>
      <t xml:space="preserve">dyscyplina wiodąca: </t>
    </r>
    <r>
      <rPr>
        <b/>
        <sz val="11"/>
        <rFont val="Times New Roman"/>
        <family val="1"/>
      </rPr>
      <t>pedagogika 68%</t>
    </r>
    <r>
      <rPr>
        <sz val="11"/>
        <rFont val="Times New Roman"/>
        <family val="1"/>
      </rPr>
      <t xml:space="preserve">
nauki socjologiczne  8%
psychologia 7%
filozofia  5%
nauki o komunikacji społecznej i mediach 4%
językoznawstwo  2%
nauki o zdrowiu 2%
informatyka  2%
nauki prawne 1%
nauki o kulturze i religii  1%
Razem: 100 % </t>
    </r>
  </si>
  <si>
    <t>Grupa Zajęć_ 5 MODUŁ PROJEKTOWANIE UNIWERSALNE</t>
  </si>
  <si>
    <t>55a</t>
  </si>
  <si>
    <t>55b</t>
  </si>
  <si>
    <t>Grupa Zajęć_ 6 MODUŁ FAKULTATYWNY / PRZEDMIOTY DO WYBORU</t>
  </si>
  <si>
    <t>Grupa Zajęć_7  MODUŁ DYPLOMOWY</t>
  </si>
  <si>
    <t>Grupa Zajęć_ 8 PRAKTYKI DYPLOMOWE</t>
  </si>
  <si>
    <t>Grupa Zajęć_ 7 MODUŁ DYPLOMOWY</t>
  </si>
  <si>
    <t>Projektowanie uniwersalne – identyfikacja potrzeb osób z niepełnosprawnością</t>
  </si>
  <si>
    <t>Projektowanie uniwersalne w przestrzeni edukacyjnej i społecznej</t>
  </si>
  <si>
    <r>
      <t xml:space="preserve">Harmonogram realizacji programu studiów </t>
    </r>
    <r>
      <rPr>
        <b/>
        <sz val="14"/>
        <color indexed="10"/>
        <rFont val="Times New Roman"/>
        <family val="1"/>
      </rPr>
      <t>PEDAGOGIKA OPIEKUŃCZO-WYCHOWAWCZA</t>
    </r>
  </si>
  <si>
    <r>
      <t xml:space="preserve">Mediacje i negocjacje </t>
    </r>
    <r>
      <rPr>
        <sz val="10"/>
        <color indexed="10"/>
        <rFont val="Times New Roman"/>
        <family val="1"/>
      </rPr>
      <t>lub</t>
    </r>
    <r>
      <rPr>
        <sz val="10"/>
        <rFont val="Times New Roman"/>
        <family val="1"/>
      </rPr>
      <t xml:space="preserve"> Alternatywne metody rozwiązywania konfliktów</t>
    </r>
  </si>
  <si>
    <r>
      <t xml:space="preserve">Edukacja regionalna </t>
    </r>
    <r>
      <rPr>
        <sz val="11"/>
        <color indexed="10"/>
        <rFont val="Times New Roman"/>
        <family val="1"/>
      </rPr>
      <t>lub</t>
    </r>
    <r>
      <rPr>
        <sz val="11"/>
        <rFont val="Times New Roman"/>
        <family val="1"/>
      </rPr>
      <t xml:space="preserve"> Edukacja obywatelska</t>
    </r>
  </si>
  <si>
    <r>
      <t xml:space="preserve">Pedagogika resocjalizacyjna </t>
    </r>
    <r>
      <rPr>
        <sz val="10"/>
        <color indexed="10"/>
        <rFont val="Times New Roman"/>
        <family val="1"/>
      </rPr>
      <t>lub</t>
    </r>
    <r>
      <rPr>
        <sz val="10"/>
        <rFont val="Times New Roman"/>
        <family val="1"/>
      </rPr>
      <t xml:space="preserve"> Praca z młodzieżą niedostosowaną społecznie</t>
    </r>
  </si>
  <si>
    <r>
      <t xml:space="preserve">Komunikacja społeczna </t>
    </r>
    <r>
      <rPr>
        <sz val="10"/>
        <color indexed="10"/>
        <rFont val="Times New Roman"/>
        <family val="1"/>
      </rPr>
      <t>lub</t>
    </r>
    <r>
      <rPr>
        <sz val="10"/>
        <rFont val="Times New Roman"/>
        <family val="1"/>
      </rPr>
      <t xml:space="preserve"> Współczesne teorie komunikacji społecznej</t>
    </r>
  </si>
  <si>
    <t>cykl 2022-23</t>
  </si>
  <si>
    <t>zwiększenie ECTS</t>
  </si>
  <si>
    <t>zmniejszenie ECTS</t>
  </si>
  <si>
    <r>
      <t xml:space="preserve">Podstawy wiedzy o sztuce </t>
    </r>
    <r>
      <rPr>
        <sz val="10"/>
        <color indexed="10"/>
        <rFont val="Times New Roman"/>
        <family val="1"/>
      </rPr>
      <t>lub</t>
    </r>
    <r>
      <rPr>
        <sz val="10"/>
        <rFont val="Times New Roman"/>
        <family val="1"/>
      </rPr>
      <t xml:space="preserve"> Podstawy wiedzy o kulturze</t>
    </r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</si>
  <si>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</si>
  <si>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</si>
  <si>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</si>
  <si>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</si>
  <si>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</si>
  <si>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</si>
  <si>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</si>
  <si>
    <r>
      <t xml:space="preserve">dyscyplina wiodąca: </t>
    </r>
    <r>
      <rPr>
        <b/>
        <sz val="11"/>
        <rFont val="Arial"/>
        <family val="2"/>
      </rPr>
      <t>pedagogika 68%</t>
    </r>
    <r>
      <rPr>
        <sz val="11"/>
        <rFont val="Arial"/>
        <family val="2"/>
      </rPr>
      <t xml:space="preserve">
nauki socjologiczne  8%
psychologia 7%
filozofia  5%
nauki o komunikacji społecznej i mediach 4%
językoznawstwo  2%
nauki o zdrowiu 2%
informatyka  2%
nauki prawne 1%
nauki o kulturze i religii  1%
Razem: 100 % </t>
    </r>
  </si>
  <si>
    <t>Harmonogram realizacji programu studiów PEDAGOGIKA OPIEKUŃCZO-WYCHOWAWCZA</t>
  </si>
  <si>
    <t>Komunikacja społeczna lub Współczesne teorie komunikacji społecznej</t>
  </si>
  <si>
    <t>Podstawy wiedzy o sztuce lub Podstawy wiedzy o kulturze</t>
  </si>
  <si>
    <t>Arteterapia lub Sztuki wizualne w terapii</t>
  </si>
  <si>
    <t>Biblioterapia lub Bajkoterapia</t>
  </si>
  <si>
    <t>Mediacje i negocjacje lub Alternatywne metody rozwiązywania konfliktów</t>
  </si>
  <si>
    <t>Wolontariat lub Organizowanie społeczności lokalnej</t>
  </si>
  <si>
    <t>Edukacja regionalna lub Edukacja obywatelska</t>
  </si>
  <si>
    <t>Pedagogika resocjalizacyjna lub Praca z młodzieżą niedostosowaną społecznie</t>
  </si>
  <si>
    <t>Pedagogika zdrowia lub Pedagogika rewalidacyjna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</si>
</sst>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0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PL Toronto"/>
      <family val="0"/>
    </font>
    <font>
      <sz val="12"/>
      <name val="Arial CE"/>
      <family val="2"/>
    </font>
    <font>
      <sz val="12"/>
      <name val="Times New Roman CE"/>
      <family val="0"/>
    </font>
    <font>
      <b/>
      <sz val="12"/>
      <name val="Cambria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sz val="8"/>
      <name val="Times New Roman CE"/>
      <family val="0"/>
    </font>
    <font>
      <sz val="10"/>
      <name val="PL Toronto"/>
      <family val="0"/>
    </font>
    <font>
      <sz val="8"/>
      <name val="Arial CE"/>
      <family val="2"/>
    </font>
    <font>
      <b/>
      <sz val="8"/>
      <name val="Cambria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49" fontId="1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49" fontId="12" fillId="33" borderId="17" xfId="0" applyNumberFormat="1" applyFont="1" applyFill="1" applyBorder="1" applyAlignment="1" applyProtection="1">
      <alignment horizontal="center" vertical="center"/>
      <protection locked="0"/>
    </xf>
    <xf numFmtId="49" fontId="12" fillId="33" borderId="17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49" fontId="11" fillId="33" borderId="21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 quotePrefix="1">
      <alignment horizontal="center" vertical="center"/>
      <protection locked="0"/>
    </xf>
    <xf numFmtId="49" fontId="12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49" fontId="12" fillId="33" borderId="25" xfId="0" applyNumberFormat="1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1" fillId="33" borderId="29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 quotePrefix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2" fillId="33" borderId="24" xfId="0" applyFont="1" applyFill="1" applyBorder="1" applyAlignment="1" applyProtection="1" quotePrefix="1">
      <alignment horizontal="center" vertical="center"/>
      <protection locked="0"/>
    </xf>
    <xf numFmtId="49" fontId="12" fillId="33" borderId="0" xfId="0" applyNumberFormat="1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32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2" xfId="0" applyFont="1" applyFill="1" applyBorder="1" applyAlignment="1" applyProtection="1">
      <alignment horizontal="center" textRotation="90" shrinkToFit="1"/>
      <protection locked="0"/>
    </xf>
    <xf numFmtId="0" fontId="12" fillId="33" borderId="23" xfId="0" applyFont="1" applyFill="1" applyBorder="1" applyAlignment="1" applyProtection="1">
      <alignment horizontal="center" textRotation="90" shrinkToFit="1"/>
      <protection locked="0"/>
    </xf>
    <xf numFmtId="0" fontId="12" fillId="33" borderId="23" xfId="0" applyFont="1" applyFill="1" applyBorder="1" applyAlignment="1" applyProtection="1">
      <alignment horizontal="center" textRotation="90" wrapText="1"/>
      <protection locked="0"/>
    </xf>
    <xf numFmtId="0" fontId="12" fillId="33" borderId="23" xfId="0" applyFont="1" applyFill="1" applyBorder="1" applyAlignment="1" applyProtection="1">
      <alignment horizontal="center" textRotation="90" wrapText="1" shrinkToFit="1"/>
      <protection locked="0"/>
    </xf>
    <xf numFmtId="0" fontId="12" fillId="33" borderId="24" xfId="0" applyFont="1" applyFill="1" applyBorder="1" applyAlignment="1" applyProtection="1">
      <alignment horizontal="center" textRotation="90" shrinkToFit="1"/>
      <protection locked="0"/>
    </xf>
    <xf numFmtId="0" fontId="12" fillId="33" borderId="34" xfId="0" applyFont="1" applyFill="1" applyBorder="1" applyAlignment="1" applyProtection="1">
      <alignment horizontal="center" textRotation="90" shrinkToFit="1"/>
      <protection locked="0"/>
    </xf>
    <xf numFmtId="0" fontId="12" fillId="33" borderId="35" xfId="0" applyFont="1" applyFill="1" applyBorder="1" applyAlignment="1" applyProtection="1">
      <alignment horizontal="center" textRotation="90" shrinkToFit="1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30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3" borderId="38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 applyProtection="1" quotePrefix="1">
      <alignment horizontal="center" vertical="center"/>
      <protection locked="0"/>
    </xf>
    <xf numFmtId="0" fontId="12" fillId="33" borderId="40" xfId="0" applyFont="1" applyFill="1" applyBorder="1" applyAlignment="1" applyProtection="1">
      <alignment vertical="center"/>
      <protection locked="0"/>
    </xf>
    <xf numFmtId="0" fontId="12" fillId="33" borderId="41" xfId="0" applyFont="1" applyFill="1" applyBorder="1" applyAlignment="1" applyProtection="1">
      <alignment vertical="center"/>
      <protection locked="0"/>
    </xf>
    <xf numFmtId="0" fontId="93" fillId="0" borderId="10" xfId="0" applyFont="1" applyFill="1" applyBorder="1" applyAlignment="1">
      <alignment horizontal="center" textRotation="90" wrapText="1"/>
    </xf>
    <xf numFmtId="0" fontId="12" fillId="0" borderId="42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2" fillId="33" borderId="25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vertical="center"/>
      <protection locked="0"/>
    </xf>
    <xf numFmtId="49" fontId="15" fillId="33" borderId="21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left" vertical="center" wrapText="1" shrinkToFit="1"/>
      <protection locked="0"/>
    </xf>
    <xf numFmtId="0" fontId="12" fillId="33" borderId="13" xfId="0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49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23" fillId="0" borderId="0" xfId="0" applyNumberFormat="1" applyFont="1" applyAlignment="1" applyProtection="1">
      <alignment/>
      <protection locked="0"/>
    </xf>
    <xf numFmtId="0" fontId="12" fillId="33" borderId="0" xfId="0" applyFont="1" applyFill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left" vertical="center" wrapText="1" shrinkToFit="1"/>
      <protection locked="0"/>
    </xf>
    <xf numFmtId="0" fontId="12" fillId="33" borderId="17" xfId="0" applyFont="1" applyFill="1" applyBorder="1" applyAlignment="1" applyProtection="1">
      <alignment horizontal="left" vertical="center" wrapText="1" shrinkToFit="1"/>
      <protection locked="0"/>
    </xf>
    <xf numFmtId="0" fontId="12" fillId="33" borderId="43" xfId="0" applyFont="1" applyFill="1" applyBorder="1" applyAlignment="1" applyProtection="1">
      <alignment horizontal="left" vertical="center" wrapText="1" shrinkToFit="1"/>
      <protection locked="0"/>
    </xf>
    <xf numFmtId="0" fontId="12" fillId="33" borderId="44" xfId="0" applyFont="1" applyFill="1" applyBorder="1" applyAlignment="1" applyProtection="1">
      <alignment horizontal="left" vertical="center" wrapText="1" shrinkToFit="1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vertical="center"/>
      <protection locked="0"/>
    </xf>
    <xf numFmtId="0" fontId="16" fillId="33" borderId="21" xfId="0" applyFont="1" applyFill="1" applyBorder="1" applyAlignment="1" applyProtection="1">
      <alignment vertical="center"/>
      <protection locked="0"/>
    </xf>
    <xf numFmtId="0" fontId="94" fillId="33" borderId="0" xfId="0" applyFont="1" applyFill="1" applyAlignment="1" applyProtection="1">
      <alignment vertical="center"/>
      <protection locked="0"/>
    </xf>
    <xf numFmtId="0" fontId="12" fillId="0" borderId="44" xfId="0" applyFont="1" applyFill="1" applyBorder="1" applyAlignment="1" applyProtection="1">
      <alignment horizontal="left" vertical="center" wrapText="1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49" fontId="95" fillId="33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left" vertical="center" wrapText="1" shrinkToFit="1"/>
      <protection locked="0"/>
    </xf>
    <xf numFmtId="4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 quotePrefix="1">
      <alignment horizontal="center"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25" xfId="0" applyFont="1" applyFill="1" applyBorder="1" applyAlignment="1" applyProtection="1">
      <alignment horizontal="left" vertical="center" wrapText="1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 quotePrefix="1">
      <alignment horizontal="center" vertical="center"/>
      <protection locked="0"/>
    </xf>
    <xf numFmtId="0" fontId="12" fillId="0" borderId="25" xfId="0" applyFont="1" applyFill="1" applyBorder="1" applyAlignment="1" applyProtection="1">
      <alignment vertical="center"/>
      <protection locked="0"/>
    </xf>
    <xf numFmtId="0" fontId="12" fillId="0" borderId="36" xfId="0" applyFont="1" applyFill="1" applyBorder="1" applyAlignment="1" applyProtection="1">
      <alignment horizontal="left" vertical="center" wrapText="1" shrinkToFit="1"/>
      <protection locked="0"/>
    </xf>
    <xf numFmtId="49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left" vertical="center" wrapText="1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 quotePrefix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left" vertical="center" wrapText="1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51" xfId="0" applyNumberFormat="1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94" fillId="7" borderId="0" xfId="0" applyFont="1" applyFill="1" applyAlignment="1" applyProtection="1">
      <alignment vertical="center"/>
      <protection locked="0"/>
    </xf>
    <xf numFmtId="0" fontId="12" fillId="34" borderId="0" xfId="0" applyFont="1" applyFill="1" applyAlignment="1" applyProtection="1">
      <alignment vertical="center"/>
      <protection locked="0"/>
    </xf>
    <xf numFmtId="0" fontId="94" fillId="34" borderId="0" xfId="0" applyFont="1" applyFill="1" applyAlignment="1" applyProtection="1">
      <alignment vertical="center"/>
      <protection locked="0"/>
    </xf>
    <xf numFmtId="0" fontId="12" fillId="8" borderId="0" xfId="0" applyFont="1" applyFill="1" applyAlignment="1" applyProtection="1">
      <alignment vertical="center"/>
      <protection locked="0"/>
    </xf>
    <xf numFmtId="0" fontId="94" fillId="8" borderId="0" xfId="0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 quotePrefix="1">
      <alignment horizontal="center" vertical="center"/>
      <protection locked="0"/>
    </xf>
    <xf numFmtId="0" fontId="11" fillId="35" borderId="55" xfId="0" applyFont="1" applyFill="1" applyBorder="1" applyAlignment="1" applyProtection="1">
      <alignment vertical="center" shrinkToFit="1"/>
      <protection locked="0"/>
    </xf>
    <xf numFmtId="0" fontId="15" fillId="36" borderId="46" xfId="0" applyFont="1" applyFill="1" applyBorder="1" applyAlignment="1" applyProtection="1">
      <alignment vertical="center"/>
      <protection locked="0"/>
    </xf>
    <xf numFmtId="0" fontId="15" fillId="36" borderId="56" xfId="0" applyFont="1" applyFill="1" applyBorder="1" applyAlignment="1" applyProtection="1">
      <alignment vertical="center"/>
      <protection locked="0"/>
    </xf>
    <xf numFmtId="49" fontId="15" fillId="36" borderId="10" xfId="0" applyNumberFormat="1" applyFont="1" applyFill="1" applyBorder="1" applyAlignment="1" applyProtection="1">
      <alignment horizontal="center" vertical="center"/>
      <protection locked="0"/>
    </xf>
    <xf numFmtId="0" fontId="15" fillId="36" borderId="10" xfId="0" applyFont="1" applyFill="1" applyBorder="1" applyAlignment="1" applyProtection="1">
      <alignment horizontal="center" vertical="center"/>
      <protection locked="0"/>
    </xf>
    <xf numFmtId="0" fontId="11" fillId="31" borderId="21" xfId="0" applyFont="1" applyFill="1" applyBorder="1" applyAlignment="1" applyProtection="1">
      <alignment vertical="center" shrinkToFit="1"/>
      <protection locked="0"/>
    </xf>
    <xf numFmtId="0" fontId="11" fillId="31" borderId="46" xfId="0" applyFont="1" applyFill="1" applyBorder="1" applyAlignment="1" applyProtection="1">
      <alignment vertical="center"/>
      <protection locked="0"/>
    </xf>
    <xf numFmtId="0" fontId="11" fillId="31" borderId="56" xfId="0" applyFont="1" applyFill="1" applyBorder="1" applyAlignment="1" applyProtection="1">
      <alignment vertical="center" shrinkToFit="1"/>
      <protection locked="0"/>
    </xf>
    <xf numFmtId="0" fontId="11" fillId="31" borderId="57" xfId="0" applyFont="1" applyFill="1" applyBorder="1" applyAlignment="1" applyProtection="1">
      <alignment vertical="center"/>
      <protection locked="0"/>
    </xf>
    <xf numFmtId="0" fontId="11" fillId="31" borderId="58" xfId="0" applyFont="1" applyFill="1" applyBorder="1" applyAlignment="1" applyProtection="1">
      <alignment vertical="center" shrinkToFit="1"/>
      <protection locked="0"/>
    </xf>
    <xf numFmtId="0" fontId="96" fillId="31" borderId="0" xfId="0" applyFont="1" applyFill="1" applyBorder="1" applyAlignment="1" applyProtection="1">
      <alignment vertical="center" shrinkToFit="1"/>
      <protection locked="0"/>
    </xf>
    <xf numFmtId="0" fontId="96" fillId="31" borderId="41" xfId="0" applyFont="1" applyFill="1" applyBorder="1" applyAlignment="1" applyProtection="1">
      <alignment vertical="center" shrinkToFit="1"/>
      <protection locked="0"/>
    </xf>
    <xf numFmtId="0" fontId="11" fillId="31" borderId="32" xfId="0" applyFont="1" applyFill="1" applyBorder="1" applyAlignment="1" applyProtection="1">
      <alignment vertical="center"/>
      <protection locked="0"/>
    </xf>
    <xf numFmtId="0" fontId="11" fillId="31" borderId="29" xfId="0" applyFont="1" applyFill="1" applyBorder="1" applyAlignment="1" applyProtection="1">
      <alignment vertical="center" shrinkToFit="1"/>
      <protection locked="0"/>
    </xf>
    <xf numFmtId="0" fontId="11" fillId="31" borderId="59" xfId="0" applyFont="1" applyFill="1" applyBorder="1" applyAlignment="1" applyProtection="1">
      <alignment vertical="center" shrinkToFit="1"/>
      <protection locked="0"/>
    </xf>
    <xf numFmtId="0" fontId="11" fillId="31" borderId="60" xfId="0" applyFont="1" applyFill="1" applyBorder="1" applyAlignment="1" applyProtection="1">
      <alignment vertical="center"/>
      <protection locked="0"/>
    </xf>
    <xf numFmtId="0" fontId="11" fillId="31" borderId="0" xfId="0" applyFont="1" applyFill="1" applyBorder="1" applyAlignment="1" applyProtection="1">
      <alignment vertical="center" shrinkToFit="1"/>
      <protection locked="0"/>
    </xf>
    <xf numFmtId="0" fontId="11" fillId="31" borderId="61" xfId="0" applyFont="1" applyFill="1" applyBorder="1" applyAlignment="1" applyProtection="1">
      <alignment vertical="center" shrinkToFit="1"/>
      <protection locked="0"/>
    </xf>
    <xf numFmtId="0" fontId="11" fillId="31" borderId="55" xfId="0" applyFont="1" applyFill="1" applyBorder="1" applyAlignment="1" applyProtection="1">
      <alignment vertical="center" shrinkToFit="1"/>
      <protection locked="0"/>
    </xf>
    <xf numFmtId="0" fontId="15" fillId="37" borderId="46" xfId="0" applyFont="1" applyFill="1" applyBorder="1" applyAlignment="1" applyProtection="1">
      <alignment vertical="center"/>
      <protection locked="0"/>
    </xf>
    <xf numFmtId="0" fontId="15" fillId="37" borderId="56" xfId="0" applyFont="1" applyFill="1" applyBorder="1" applyAlignment="1" applyProtection="1">
      <alignment vertical="center"/>
      <protection locked="0"/>
    </xf>
    <xf numFmtId="49" fontId="15" fillId="37" borderId="10" xfId="0" applyNumberFormat="1" applyFont="1" applyFill="1" applyBorder="1" applyAlignment="1" applyProtection="1">
      <alignment horizontal="center" vertical="center"/>
      <protection locked="0"/>
    </xf>
    <xf numFmtId="0" fontId="15" fillId="37" borderId="1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>
      <alignment horizontal="left" vertical="center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textRotation="90" wrapText="1"/>
    </xf>
    <xf numFmtId="0" fontId="12" fillId="31" borderId="21" xfId="0" applyFont="1" applyFill="1" applyBorder="1" applyAlignment="1" applyProtection="1">
      <alignment horizontal="center" vertical="center" shrinkToFit="1"/>
      <protection locked="0"/>
    </xf>
    <xf numFmtId="0" fontId="12" fillId="31" borderId="58" xfId="0" applyFont="1" applyFill="1" applyBorder="1" applyAlignment="1" applyProtection="1">
      <alignment horizontal="center" vertical="center" shrinkToFit="1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0" fontId="12" fillId="31" borderId="0" xfId="0" applyFont="1" applyFill="1" applyBorder="1" applyAlignment="1" applyProtection="1">
      <alignment horizontal="center" vertical="center" shrinkToFit="1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6" fillId="33" borderId="24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horizontal="center" vertical="center"/>
      <protection locked="0"/>
    </xf>
    <xf numFmtId="0" fontId="12" fillId="33" borderId="64" xfId="0" applyFont="1" applyFill="1" applyBorder="1" applyAlignment="1" applyProtection="1">
      <alignment horizontal="center" vertical="center"/>
      <protection locked="0"/>
    </xf>
    <xf numFmtId="0" fontId="12" fillId="31" borderId="29" xfId="0" applyFont="1" applyFill="1" applyBorder="1" applyAlignment="1" applyProtection="1">
      <alignment horizontal="center" vertical="center" shrinkToFit="1"/>
      <protection locked="0"/>
    </xf>
    <xf numFmtId="0" fontId="16" fillId="37" borderId="10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49" fontId="94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center" vertical="center"/>
      <protection locked="0"/>
    </xf>
    <xf numFmtId="0" fontId="16" fillId="33" borderId="24" xfId="0" applyFont="1" applyFill="1" applyBorder="1" applyAlignment="1" applyProtection="1">
      <alignment vertical="center"/>
      <protection locked="0"/>
    </xf>
    <xf numFmtId="49" fontId="15" fillId="33" borderId="15" xfId="0" applyNumberFormat="1" applyFont="1" applyFill="1" applyBorder="1" applyAlignment="1" applyProtection="1">
      <alignment horizontal="center" vertical="center"/>
      <protection locked="0"/>
    </xf>
    <xf numFmtId="0" fontId="15" fillId="33" borderId="46" xfId="0" applyFont="1" applyFill="1" applyBorder="1" applyAlignment="1" applyProtection="1">
      <alignment horizontal="center" vertical="center"/>
      <protection locked="0"/>
    </xf>
    <xf numFmtId="0" fontId="15" fillId="33" borderId="50" xfId="0" applyFont="1" applyFill="1" applyBorder="1" applyAlignment="1" applyProtection="1">
      <alignment horizontal="center" vertical="center"/>
      <protection locked="0"/>
    </xf>
    <xf numFmtId="0" fontId="15" fillId="33" borderId="49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5" fillId="33" borderId="37" xfId="0" applyFont="1" applyFill="1" applyBorder="1" applyAlignment="1" applyProtection="1">
      <alignment vertical="center"/>
      <protection locked="0"/>
    </xf>
    <xf numFmtId="0" fontId="16" fillId="33" borderId="28" xfId="0" applyFont="1" applyFill="1" applyBorder="1" applyAlignment="1" applyProtection="1">
      <alignment vertical="center"/>
      <protection locked="0"/>
    </xf>
    <xf numFmtId="49" fontId="15" fillId="33" borderId="25" xfId="0" applyNumberFormat="1" applyFont="1" applyFill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8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right" vertical="center" shrinkToFit="1"/>
      <protection locked="0"/>
    </xf>
    <xf numFmtId="0" fontId="14" fillId="33" borderId="0" xfId="0" applyFont="1" applyFill="1" applyBorder="1" applyAlignment="1" applyProtection="1">
      <alignment horizontal="right" vertical="center" shrinkToFit="1"/>
      <protection locked="0"/>
    </xf>
    <xf numFmtId="0" fontId="11" fillId="33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Alignment="1">
      <alignment horizontal="left" vertical="center"/>
    </xf>
    <xf numFmtId="0" fontId="98" fillId="0" borderId="0" xfId="0" applyFont="1" applyFill="1" applyAlignment="1">
      <alignment horizontal="left" vertical="center" wrapText="1"/>
    </xf>
    <xf numFmtId="0" fontId="29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>
      <alignment vertical="center"/>
    </xf>
    <xf numFmtId="0" fontId="98" fillId="0" borderId="0" xfId="0" applyFont="1" applyFill="1" applyAlignment="1">
      <alignment horizontal="left" vertical="center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9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left" vertical="center" wrapText="1" shrinkToFit="1"/>
      <protection locked="0"/>
    </xf>
    <xf numFmtId="0" fontId="16" fillId="33" borderId="25" xfId="0" applyFont="1" applyFill="1" applyBorder="1" applyAlignment="1" applyProtection="1">
      <alignment horizontal="left" vertical="center" wrapText="1" shrinkToFit="1"/>
      <protection locked="0"/>
    </xf>
    <xf numFmtId="0" fontId="16" fillId="33" borderId="12" xfId="0" applyFont="1" applyFill="1" applyBorder="1" applyAlignment="1" applyProtection="1">
      <alignment horizontal="left" vertical="center" wrapText="1" shrinkToFit="1"/>
      <protection locked="0"/>
    </xf>
    <xf numFmtId="0" fontId="11" fillId="31" borderId="58" xfId="0" applyFont="1" applyFill="1" applyBorder="1" applyAlignment="1" applyProtection="1">
      <alignment vertical="center"/>
      <protection locked="0"/>
    </xf>
    <xf numFmtId="0" fontId="11" fillId="31" borderId="2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/>
      <protection locked="0"/>
    </xf>
    <xf numFmtId="0" fontId="16" fillId="33" borderId="13" xfId="0" applyFont="1" applyFill="1" applyBorder="1" applyAlignment="1" applyProtection="1">
      <alignment horizontal="left" vertical="center" wrapText="1" shrinkToFi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>
      <alignment wrapText="1"/>
    </xf>
    <xf numFmtId="49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48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>
      <alignment wrapText="1"/>
    </xf>
    <xf numFmtId="49" fontId="16" fillId="0" borderId="65" xfId="0" applyNumberFormat="1" applyFont="1" applyFill="1" applyBorder="1" applyAlignment="1" applyProtection="1">
      <alignment horizontal="center" vertical="center"/>
      <protection locked="0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16" fillId="0" borderId="67" xfId="0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16" fillId="0" borderId="69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 locked="0"/>
    </xf>
    <xf numFmtId="0" fontId="12" fillId="0" borderId="12" xfId="0" applyFont="1" applyFill="1" applyBorder="1" applyAlignment="1">
      <alignment wrapText="1"/>
    </xf>
    <xf numFmtId="0" fontId="16" fillId="0" borderId="49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/>
      <protection locked="0"/>
    </xf>
    <xf numFmtId="0" fontId="12" fillId="0" borderId="65" xfId="0" applyFont="1" applyFill="1" applyBorder="1" applyAlignment="1">
      <alignment wrapText="1"/>
    </xf>
    <xf numFmtId="0" fontId="16" fillId="0" borderId="66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left" vertical="center" wrapText="1" shrinkToFit="1"/>
      <protection locked="0"/>
    </xf>
    <xf numFmtId="0" fontId="101" fillId="0" borderId="0" xfId="0" applyFont="1" applyFill="1" applyAlignment="1" applyProtection="1">
      <alignment vertical="center"/>
      <protection locked="0"/>
    </xf>
    <xf numFmtId="0" fontId="12" fillId="13" borderId="25" xfId="0" applyFont="1" applyFill="1" applyBorder="1" applyAlignment="1" applyProtection="1">
      <alignment horizontal="center" vertical="center"/>
      <protection locked="0"/>
    </xf>
    <xf numFmtId="0" fontId="12" fillId="13" borderId="44" xfId="0" applyFont="1" applyFill="1" applyBorder="1" applyAlignment="1" applyProtection="1">
      <alignment horizontal="left" vertical="center" wrapText="1" shrinkToFit="1"/>
      <protection locked="0"/>
    </xf>
    <xf numFmtId="0" fontId="12" fillId="13" borderId="13" xfId="0" applyFont="1" applyFill="1" applyBorder="1" applyAlignment="1" applyProtection="1">
      <alignment horizontal="center" vertical="center"/>
      <protection locked="0"/>
    </xf>
    <xf numFmtId="49" fontId="11" fillId="33" borderId="56" xfId="0" applyNumberFormat="1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65" xfId="0" applyFont="1" applyFill="1" applyBorder="1" applyAlignment="1" applyProtection="1">
      <alignment horizontal="center" vertical="center"/>
      <protection locked="0"/>
    </xf>
    <xf numFmtId="49" fontId="12" fillId="33" borderId="65" xfId="0" applyNumberFormat="1" applyFont="1" applyFill="1" applyBorder="1" applyAlignment="1" applyProtection="1">
      <alignment horizontal="center" vertical="center"/>
      <protection locked="0"/>
    </xf>
    <xf numFmtId="49" fontId="12" fillId="33" borderId="65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center" vertical="center"/>
      <protection locked="0"/>
    </xf>
    <xf numFmtId="0" fontId="12" fillId="33" borderId="70" xfId="0" applyFont="1" applyFill="1" applyBorder="1" applyAlignment="1" applyProtection="1">
      <alignment horizontal="center" vertical="center"/>
      <protection locked="0"/>
    </xf>
    <xf numFmtId="0" fontId="12" fillId="33" borderId="68" xfId="0" applyFont="1" applyFill="1" applyBorder="1" applyAlignment="1" applyProtection="1">
      <alignment horizontal="center" vertical="center"/>
      <protection locked="0"/>
    </xf>
    <xf numFmtId="0" fontId="12" fillId="33" borderId="71" xfId="0" applyFont="1" applyFill="1" applyBorder="1" applyAlignment="1" applyProtection="1">
      <alignment horizontal="center" vertical="center"/>
      <protection locked="0"/>
    </xf>
    <xf numFmtId="0" fontId="12" fillId="33" borderId="69" xfId="0" applyFont="1" applyFill="1" applyBorder="1" applyAlignment="1" applyProtection="1">
      <alignment horizontal="center" vertical="center"/>
      <protection locked="0"/>
    </xf>
    <xf numFmtId="0" fontId="12" fillId="33" borderId="69" xfId="0" applyFont="1" applyFill="1" applyBorder="1" applyAlignment="1" applyProtection="1">
      <alignment vertical="center"/>
      <protection locked="0"/>
    </xf>
    <xf numFmtId="0" fontId="12" fillId="33" borderId="65" xfId="0" applyFont="1" applyFill="1" applyBorder="1" applyAlignment="1" applyProtection="1">
      <alignment vertical="center"/>
      <protection locked="0"/>
    </xf>
    <xf numFmtId="49" fontId="12" fillId="33" borderId="65" xfId="0" applyNumberFormat="1" applyFont="1" applyFill="1" applyBorder="1" applyAlignment="1" applyProtection="1">
      <alignment horizontal="center" vertical="center" shrinkToFit="1"/>
      <protection locked="0"/>
    </xf>
    <xf numFmtId="0" fontId="15" fillId="37" borderId="72" xfId="0" applyFont="1" applyFill="1" applyBorder="1" applyAlignment="1" applyProtection="1">
      <alignment horizontal="center" vertical="center"/>
      <protection locked="0"/>
    </xf>
    <xf numFmtId="0" fontId="15" fillId="33" borderId="60" xfId="0" applyFont="1" applyFill="1" applyBorder="1" applyAlignment="1" applyProtection="1">
      <alignment horizontal="center"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0" borderId="44" xfId="0" applyFont="1" applyFill="1" applyBorder="1" applyAlignment="1" applyProtection="1">
      <alignment horizontal="left" vertical="center" shrinkToFit="1"/>
      <protection locked="0"/>
    </xf>
    <xf numFmtId="0" fontId="12" fillId="33" borderId="54" xfId="0" applyFont="1" applyFill="1" applyBorder="1" applyAlignment="1" applyProtection="1">
      <alignment horizontal="left" vertical="center" shrinkToFit="1"/>
      <protection locked="0"/>
    </xf>
    <xf numFmtId="0" fontId="12" fillId="13" borderId="44" xfId="0" applyFont="1" applyFill="1" applyBorder="1" applyAlignment="1" applyProtection="1">
      <alignment horizontal="left" vertical="center" shrinkToFit="1"/>
      <protection locked="0"/>
    </xf>
    <xf numFmtId="0" fontId="16" fillId="0" borderId="54" xfId="0" applyFont="1" applyFill="1" applyBorder="1" applyAlignment="1" applyProtection="1">
      <alignment horizontal="left" vertical="center" wrapText="1" shrinkToFit="1"/>
      <protection locked="0"/>
    </xf>
    <xf numFmtId="0" fontId="16" fillId="33" borderId="44" xfId="0" applyFont="1" applyFill="1" applyBorder="1" applyAlignment="1" applyProtection="1">
      <alignment horizontal="left" vertical="center" wrapText="1" shrinkToFit="1"/>
      <protection locked="0"/>
    </xf>
    <xf numFmtId="0" fontId="12" fillId="33" borderId="57" xfId="0" applyFont="1" applyFill="1" applyBorder="1" applyAlignment="1" applyProtection="1">
      <alignment horizontal="center" vertical="center"/>
      <protection locked="0"/>
    </xf>
    <xf numFmtId="0" fontId="12" fillId="33" borderId="58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59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horizontal="center" vertical="center"/>
      <protection locked="0"/>
    </xf>
    <xf numFmtId="0" fontId="102" fillId="0" borderId="57" xfId="0" applyFont="1" applyBorder="1" applyAlignment="1">
      <alignment horizontal="center" vertical="center" wrapText="1"/>
    </xf>
    <xf numFmtId="0" fontId="102" fillId="0" borderId="58" xfId="0" applyFont="1" applyBorder="1" applyAlignment="1">
      <alignment horizontal="center" vertical="center" wrapText="1"/>
    </xf>
    <xf numFmtId="0" fontId="102" fillId="0" borderId="55" xfId="0" applyFont="1" applyBorder="1" applyAlignment="1">
      <alignment horizontal="center" vertical="center" wrapText="1"/>
    </xf>
    <xf numFmtId="0" fontId="102" fillId="0" borderId="60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61" xfId="0" applyFont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 horizontal="right" vertical="center" shrinkToFit="1"/>
      <protection locked="0"/>
    </xf>
    <xf numFmtId="1" fontId="12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 applyProtection="1">
      <alignment horizontal="right" vertical="center"/>
      <protection locked="0"/>
    </xf>
    <xf numFmtId="0" fontId="11" fillId="33" borderId="61" xfId="0" applyFont="1" applyFill="1" applyBorder="1" applyAlignment="1" applyProtection="1">
      <alignment horizontal="right" vertical="center"/>
      <protection locked="0"/>
    </xf>
    <xf numFmtId="0" fontId="12" fillId="0" borderId="73" xfId="0" applyFont="1" applyFill="1" applyBorder="1" applyAlignment="1" applyProtection="1">
      <alignment horizontal="justify" vertical="center" wrapText="1"/>
      <protection locked="0"/>
    </xf>
    <xf numFmtId="0" fontId="12" fillId="0" borderId="42" xfId="0" applyFont="1" applyFill="1" applyBorder="1" applyAlignment="1" applyProtection="1">
      <alignment horizontal="justify" vertical="center" wrapText="1"/>
      <protection locked="0"/>
    </xf>
    <xf numFmtId="0" fontId="12" fillId="0" borderId="41" xfId="0" applyFont="1" applyFill="1" applyBorder="1" applyAlignment="1" applyProtection="1">
      <alignment horizontal="justify" vertical="center" wrapText="1"/>
      <protection locked="0"/>
    </xf>
    <xf numFmtId="0" fontId="12" fillId="0" borderId="45" xfId="0" applyFont="1" applyFill="1" applyBorder="1" applyAlignment="1">
      <alignment horizontal="justify" vertical="center" wrapText="1"/>
    </xf>
    <xf numFmtId="0" fontId="12" fillId="0" borderId="45" xfId="0" applyFont="1" applyFill="1" applyBorder="1" applyAlignment="1">
      <alignment horizontal="justify" vertical="center"/>
    </xf>
    <xf numFmtId="0" fontId="12" fillId="0" borderId="45" xfId="0" applyFont="1" applyFill="1" applyBorder="1" applyAlignment="1" applyProtection="1">
      <alignment horizontal="left" vertical="center" wrapText="1"/>
      <protection locked="0"/>
    </xf>
    <xf numFmtId="0" fontId="103" fillId="0" borderId="45" xfId="0" applyFont="1" applyFill="1" applyBorder="1" applyAlignment="1">
      <alignment horizontal="justify" vertical="center" wrapText="1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justify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justify" vertical="center"/>
      <protection locked="0"/>
    </xf>
    <xf numFmtId="0" fontId="12" fillId="0" borderId="74" xfId="0" applyFont="1" applyFill="1" applyBorder="1" applyAlignment="1" applyProtection="1">
      <alignment horizontal="justify" vertical="center" wrapText="1"/>
      <protection locked="0"/>
    </xf>
    <xf numFmtId="0" fontId="12" fillId="0" borderId="53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52" xfId="0" applyFont="1" applyFill="1" applyBorder="1" applyAlignment="1" applyProtection="1">
      <alignment horizontal="left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 applyProtection="1">
      <alignment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 applyProtection="1">
      <alignment horizontal="left"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left" vertical="center"/>
      <protection locked="0"/>
    </xf>
    <xf numFmtId="0" fontId="62" fillId="33" borderId="0" xfId="0" applyFont="1" applyFill="1" applyAlignment="1" applyProtection="1">
      <alignment vertical="center" wrapText="1"/>
      <protection locked="0"/>
    </xf>
    <xf numFmtId="49" fontId="62" fillId="33" borderId="0" xfId="0" applyNumberFormat="1" applyFont="1" applyFill="1" applyAlignment="1" applyProtection="1">
      <alignment vertical="center"/>
      <protection locked="0"/>
    </xf>
    <xf numFmtId="0" fontId="62" fillId="33" borderId="0" xfId="0" applyFont="1" applyFill="1" applyAlignment="1" applyProtection="1">
      <alignment vertical="center"/>
      <protection locked="0"/>
    </xf>
    <xf numFmtId="0" fontId="64" fillId="33" borderId="0" xfId="0" applyFont="1" applyFill="1" applyAlignment="1" applyProtection="1">
      <alignment horizontal="centerContinuous" vertical="center"/>
      <protection locked="0"/>
    </xf>
    <xf numFmtId="0" fontId="62" fillId="33" borderId="57" xfId="0" applyFont="1" applyFill="1" applyBorder="1" applyAlignment="1" applyProtection="1">
      <alignment horizontal="center" vertical="center"/>
      <protection locked="0"/>
    </xf>
    <xf numFmtId="0" fontId="62" fillId="33" borderId="58" xfId="0" applyFont="1" applyFill="1" applyBorder="1" applyAlignment="1" applyProtection="1">
      <alignment horizontal="center" vertical="center"/>
      <protection locked="0"/>
    </xf>
    <xf numFmtId="0" fontId="62" fillId="33" borderId="55" xfId="0" applyFont="1" applyFill="1" applyBorder="1" applyAlignment="1" applyProtection="1">
      <alignment horizontal="center" vertical="center"/>
      <protection locked="0"/>
    </xf>
    <xf numFmtId="0" fontId="62" fillId="33" borderId="46" xfId="0" applyFont="1" applyFill="1" applyBorder="1" applyAlignment="1" applyProtection="1">
      <alignment horizontal="center" vertical="center"/>
      <protection locked="0"/>
    </xf>
    <xf numFmtId="0" fontId="62" fillId="33" borderId="21" xfId="0" applyFont="1" applyFill="1" applyBorder="1" applyAlignment="1" applyProtection="1">
      <alignment horizontal="center" vertical="center"/>
      <protection locked="0"/>
    </xf>
    <xf numFmtId="0" fontId="62" fillId="33" borderId="56" xfId="0" applyFont="1" applyFill="1" applyBorder="1" applyAlignment="1" applyProtection="1">
      <alignment horizontal="center" vertical="center"/>
      <protection locked="0"/>
    </xf>
    <xf numFmtId="0" fontId="62" fillId="33" borderId="32" xfId="0" applyFont="1" applyFill="1" applyBorder="1" applyAlignment="1" applyProtection="1">
      <alignment horizontal="center" vertical="center"/>
      <protection locked="0"/>
    </xf>
    <xf numFmtId="0" fontId="62" fillId="33" borderId="29" xfId="0" applyFont="1" applyFill="1" applyBorder="1" applyAlignment="1" applyProtection="1">
      <alignment horizontal="center" vertical="center"/>
      <protection locked="0"/>
    </xf>
    <xf numFmtId="0" fontId="62" fillId="33" borderId="59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Continuous" vertical="center"/>
      <protection locked="0"/>
    </xf>
    <xf numFmtId="0" fontId="62" fillId="33" borderId="11" xfId="0" applyFont="1" applyFill="1" applyBorder="1" applyAlignment="1" applyProtection="1">
      <alignment horizontal="centerContinuous" vertical="center"/>
      <protection locked="0"/>
    </xf>
    <xf numFmtId="0" fontId="62" fillId="33" borderId="10" xfId="0" applyFont="1" applyFill="1" applyBorder="1" applyAlignment="1" applyProtection="1">
      <alignment horizontal="center" vertical="center" shrinkToFit="1"/>
      <protection locked="0"/>
    </xf>
    <xf numFmtId="0" fontId="62" fillId="33" borderId="10" xfId="0" applyFont="1" applyFill="1" applyBorder="1" applyAlignment="1" applyProtection="1">
      <alignment horizontal="center" vertical="center" wrapText="1" shrinkToFit="1"/>
      <protection locked="0"/>
    </xf>
    <xf numFmtId="49" fontId="6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33" borderId="10" xfId="0" applyFont="1" applyFill="1" applyBorder="1" applyAlignment="1" applyProtection="1">
      <alignment horizontal="center" textRotation="90" wrapText="1" shrinkToFit="1"/>
      <protection locked="0"/>
    </xf>
    <xf numFmtId="0" fontId="62" fillId="33" borderId="10" xfId="0" applyFont="1" applyFill="1" applyBorder="1" applyAlignment="1" applyProtection="1">
      <alignment horizontal="center" textRotation="90" shrinkToFit="1"/>
      <protection locked="0"/>
    </xf>
    <xf numFmtId="0" fontId="62" fillId="33" borderId="22" xfId="0" applyFont="1" applyFill="1" applyBorder="1" applyAlignment="1" applyProtection="1">
      <alignment horizontal="center" textRotation="90" shrinkToFit="1"/>
      <protection locked="0"/>
    </xf>
    <xf numFmtId="0" fontId="62" fillId="33" borderId="23" xfId="0" applyFont="1" applyFill="1" applyBorder="1" applyAlignment="1" applyProtection="1">
      <alignment horizontal="center" textRotation="90" shrinkToFit="1"/>
      <protection locked="0"/>
    </xf>
    <xf numFmtId="0" fontId="62" fillId="33" borderId="23" xfId="0" applyFont="1" applyFill="1" applyBorder="1" applyAlignment="1" applyProtection="1">
      <alignment horizontal="center" textRotation="90" wrapText="1"/>
      <protection locked="0"/>
    </xf>
    <xf numFmtId="0" fontId="62" fillId="33" borderId="23" xfId="0" applyFont="1" applyFill="1" applyBorder="1" applyAlignment="1" applyProtection="1">
      <alignment horizontal="center" textRotation="90" wrapText="1" shrinkToFit="1"/>
      <protection locked="0"/>
    </xf>
    <xf numFmtId="0" fontId="62" fillId="33" borderId="24" xfId="0" applyFont="1" applyFill="1" applyBorder="1" applyAlignment="1" applyProtection="1">
      <alignment horizontal="center" textRotation="90" shrinkToFit="1"/>
      <protection locked="0"/>
    </xf>
    <xf numFmtId="0" fontId="62" fillId="33" borderId="34" xfId="0" applyFont="1" applyFill="1" applyBorder="1" applyAlignment="1" applyProtection="1">
      <alignment horizontal="center" textRotation="90" shrinkToFit="1"/>
      <protection locked="0"/>
    </xf>
    <xf numFmtId="0" fontId="62" fillId="33" borderId="35" xfId="0" applyFont="1" applyFill="1" applyBorder="1" applyAlignment="1" applyProtection="1">
      <alignment horizontal="center" textRotation="90" shrinkToFit="1"/>
      <protection locked="0"/>
    </xf>
    <xf numFmtId="0" fontId="66" fillId="0" borderId="10" xfId="0" applyFont="1" applyFill="1" applyBorder="1" applyAlignment="1">
      <alignment horizontal="center" textRotation="90" wrapText="1"/>
    </xf>
    <xf numFmtId="0" fontId="62" fillId="33" borderId="0" xfId="0" applyFont="1" applyFill="1" applyAlignment="1" applyProtection="1">
      <alignment vertical="center" shrinkToFit="1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22" xfId="0" applyFont="1" applyFill="1" applyBorder="1" applyAlignment="1" applyProtection="1">
      <alignment horizontal="center" vertical="center"/>
      <protection locked="0"/>
    </xf>
    <xf numFmtId="0" fontId="62" fillId="33" borderId="24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center" vertical="center"/>
      <protection locked="0"/>
    </xf>
    <xf numFmtId="0" fontId="64" fillId="31" borderId="46" xfId="0" applyFont="1" applyFill="1" applyBorder="1" applyAlignment="1" applyProtection="1">
      <alignment vertical="center"/>
      <protection locked="0"/>
    </xf>
    <xf numFmtId="0" fontId="64" fillId="31" borderId="21" xfId="0" applyFont="1" applyFill="1" applyBorder="1" applyAlignment="1" applyProtection="1">
      <alignment vertical="center" shrinkToFit="1"/>
      <protection locked="0"/>
    </xf>
    <xf numFmtId="0" fontId="62" fillId="31" borderId="21" xfId="0" applyFont="1" applyFill="1" applyBorder="1" applyAlignment="1" applyProtection="1">
      <alignment horizontal="center" vertical="center" shrinkToFit="1"/>
      <protection locked="0"/>
    </xf>
    <xf numFmtId="0" fontId="64" fillId="31" borderId="56" xfId="0" applyFont="1" applyFill="1" applyBorder="1" applyAlignment="1" applyProtection="1">
      <alignment vertical="center" shrinkToFit="1"/>
      <protection locked="0"/>
    </xf>
    <xf numFmtId="0" fontId="64" fillId="33" borderId="0" xfId="0" applyFont="1" applyFill="1" applyAlignment="1" applyProtection="1">
      <alignment vertical="center"/>
      <protection locked="0"/>
    </xf>
    <xf numFmtId="0" fontId="62" fillId="33" borderId="12" xfId="0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left" vertical="center" wrapText="1" shrinkToFit="1"/>
      <protection locked="0"/>
    </xf>
    <xf numFmtId="49" fontId="6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62" fillId="33" borderId="12" xfId="0" applyNumberFormat="1" applyFont="1" applyFill="1" applyBorder="1" applyAlignment="1" applyProtection="1">
      <alignment horizontal="center" vertical="center"/>
      <protection locked="0"/>
    </xf>
    <xf numFmtId="49" fontId="6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64" fillId="33" borderId="12" xfId="0" applyFont="1" applyFill="1" applyBorder="1" applyAlignment="1" applyProtection="1">
      <alignment horizontal="center" vertical="center"/>
      <protection locked="0"/>
    </xf>
    <xf numFmtId="0" fontId="62" fillId="33" borderId="31" xfId="0" applyFont="1" applyFill="1" applyBorder="1" applyAlignment="1" applyProtection="1">
      <alignment horizontal="center" vertical="center"/>
      <protection locked="0"/>
    </xf>
    <xf numFmtId="0" fontId="62" fillId="33" borderId="33" xfId="0" applyFont="1" applyFill="1" applyBorder="1" applyAlignment="1" applyProtection="1">
      <alignment horizontal="center" vertical="center"/>
      <protection locked="0"/>
    </xf>
    <xf numFmtId="0" fontId="62" fillId="33" borderId="36" xfId="0" applyFont="1" applyFill="1" applyBorder="1" applyAlignment="1" applyProtection="1">
      <alignment horizontal="center" vertical="center"/>
      <protection locked="0"/>
    </xf>
    <xf numFmtId="0" fontId="62" fillId="33" borderId="30" xfId="0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vertical="center"/>
      <protection locked="0"/>
    </xf>
    <xf numFmtId="0" fontId="62" fillId="7" borderId="0" xfId="0" applyFont="1" applyFill="1" applyAlignment="1" applyProtection="1">
      <alignment vertical="center"/>
      <protection locked="0"/>
    </xf>
    <xf numFmtId="0" fontId="62" fillId="33" borderId="25" xfId="0" applyFont="1" applyFill="1" applyBorder="1" applyAlignment="1" applyProtection="1">
      <alignment horizontal="center" vertical="center"/>
      <protection locked="0"/>
    </xf>
    <xf numFmtId="0" fontId="62" fillId="33" borderId="25" xfId="0" applyFont="1" applyFill="1" applyBorder="1" applyAlignment="1" applyProtection="1">
      <alignment horizontal="left" vertical="center" wrapText="1" shrinkToFit="1"/>
      <protection locked="0"/>
    </xf>
    <xf numFmtId="49" fontId="62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5" xfId="0" applyFont="1" applyFill="1" applyBorder="1" applyAlignment="1" applyProtection="1">
      <alignment horizontal="center" vertical="center"/>
      <protection locked="0"/>
    </xf>
    <xf numFmtId="49" fontId="62" fillId="33" borderId="25" xfId="0" applyNumberFormat="1" applyFont="1" applyFill="1" applyBorder="1" applyAlignment="1" applyProtection="1">
      <alignment horizontal="center" vertical="center"/>
      <protection locked="0"/>
    </xf>
    <xf numFmtId="49" fontId="62" fillId="33" borderId="25" xfId="0" applyNumberFormat="1" applyFont="1" applyFill="1" applyBorder="1" applyAlignment="1" applyProtection="1" quotePrefix="1">
      <alignment horizontal="center" vertical="center"/>
      <protection locked="0"/>
    </xf>
    <xf numFmtId="0" fontId="64" fillId="33" borderId="25" xfId="0" applyFont="1" applyFill="1" applyBorder="1" applyAlignment="1" applyProtection="1">
      <alignment horizontal="center" vertical="center"/>
      <protection locked="0"/>
    </xf>
    <xf numFmtId="0" fontId="62" fillId="33" borderId="26" xfId="0" applyFont="1" applyFill="1" applyBorder="1" applyAlignment="1" applyProtection="1">
      <alignment horizontal="center" vertical="center"/>
      <protection locked="0"/>
    </xf>
    <xf numFmtId="0" fontId="62" fillId="33" borderId="27" xfId="0" applyFont="1" applyFill="1" applyBorder="1" applyAlignment="1" applyProtection="1">
      <alignment horizontal="center" vertical="center"/>
      <protection locked="0"/>
    </xf>
    <xf numFmtId="0" fontId="62" fillId="33" borderId="15" xfId="0" applyFont="1" applyFill="1" applyBorder="1" applyAlignment="1" applyProtection="1">
      <alignment horizontal="center" vertical="center"/>
      <protection locked="0"/>
    </xf>
    <xf numFmtId="0" fontId="62" fillId="33" borderId="28" xfId="0" applyFont="1" applyFill="1" applyBorder="1" applyAlignment="1" applyProtection="1">
      <alignment horizontal="center" vertical="center"/>
      <protection locked="0"/>
    </xf>
    <xf numFmtId="0" fontId="62" fillId="33" borderId="25" xfId="0" applyFont="1" applyFill="1" applyBorder="1" applyAlignment="1" applyProtection="1">
      <alignment vertical="center"/>
      <protection locked="0"/>
    </xf>
    <xf numFmtId="0" fontId="62" fillId="34" borderId="0" xfId="0" applyFont="1" applyFill="1" applyAlignment="1" applyProtection="1">
      <alignment vertical="center"/>
      <protection locked="0"/>
    </xf>
    <xf numFmtId="0" fontId="62" fillId="8" borderId="0" xfId="0" applyFont="1" applyFill="1" applyAlignment="1" applyProtection="1">
      <alignment vertical="center"/>
      <protection locked="0"/>
    </xf>
    <xf numFmtId="0" fontId="62" fillId="33" borderId="13" xfId="0" applyFont="1" applyFill="1" applyBorder="1" applyAlignment="1" applyProtection="1">
      <alignment horizontal="center" vertical="center"/>
      <protection locked="0"/>
    </xf>
    <xf numFmtId="49" fontId="6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62" fillId="33" borderId="13" xfId="0" applyNumberFormat="1" applyFont="1" applyFill="1" applyBorder="1" applyAlignment="1" applyProtection="1">
      <alignment horizontal="center" vertical="center"/>
      <protection locked="0"/>
    </xf>
    <xf numFmtId="49" fontId="6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64" fillId="33" borderId="13" xfId="0" applyFont="1" applyFill="1" applyBorder="1" applyAlignment="1" applyProtection="1">
      <alignment horizontal="center" vertical="center"/>
      <protection locked="0"/>
    </xf>
    <xf numFmtId="0" fontId="62" fillId="33" borderId="14" xfId="0" applyFont="1" applyFill="1" applyBorder="1" applyAlignment="1" applyProtection="1">
      <alignment horizontal="center" vertical="center"/>
      <protection locked="0"/>
    </xf>
    <xf numFmtId="0" fontId="62" fillId="33" borderId="45" xfId="0" applyFont="1" applyFill="1" applyBorder="1" applyAlignment="1" applyProtection="1">
      <alignment horizontal="center" vertical="center"/>
      <protection locked="0"/>
    </xf>
    <xf numFmtId="0" fontId="62" fillId="33" borderId="16" xfId="0" applyFont="1" applyFill="1" applyBorder="1" applyAlignment="1" applyProtection="1">
      <alignment horizontal="center" vertical="center"/>
      <protection locked="0"/>
    </xf>
    <xf numFmtId="0" fontId="62" fillId="33" borderId="13" xfId="0" applyFont="1" applyFill="1" applyBorder="1" applyAlignment="1" applyProtection="1">
      <alignment vertical="center"/>
      <protection locked="0"/>
    </xf>
    <xf numFmtId="0" fontId="64" fillId="33" borderId="46" xfId="0" applyFont="1" applyFill="1" applyBorder="1" applyAlignment="1" applyProtection="1">
      <alignment vertical="center"/>
      <protection locked="0"/>
    </xf>
    <xf numFmtId="0" fontId="62" fillId="33" borderId="21" xfId="0" applyFont="1" applyFill="1" applyBorder="1" applyAlignment="1" applyProtection="1">
      <alignment vertical="center"/>
      <protection locked="0"/>
    </xf>
    <xf numFmtId="49" fontId="64" fillId="33" borderId="21" xfId="0" applyNumberFormat="1" applyFont="1" applyFill="1" applyBorder="1" applyAlignment="1" applyProtection="1">
      <alignment horizontal="center" vertical="center"/>
      <protection locked="0"/>
    </xf>
    <xf numFmtId="0" fontId="64" fillId="33" borderId="10" xfId="0" applyFont="1" applyFill="1" applyBorder="1" applyAlignment="1" applyProtection="1">
      <alignment horizontal="center" vertical="center"/>
      <protection locked="0"/>
    </xf>
    <xf numFmtId="0" fontId="64" fillId="33" borderId="21" xfId="0" applyFont="1" applyFill="1" applyBorder="1" applyAlignment="1" applyProtection="1">
      <alignment horizontal="center" vertical="center"/>
      <protection locked="0"/>
    </xf>
    <xf numFmtId="0" fontId="64" fillId="33" borderId="22" xfId="0" applyFont="1" applyFill="1" applyBorder="1" applyAlignment="1" applyProtection="1">
      <alignment horizontal="center" vertical="center"/>
      <protection locked="0"/>
    </xf>
    <xf numFmtId="0" fontId="64" fillId="33" borderId="23" xfId="0" applyFont="1" applyFill="1" applyBorder="1" applyAlignment="1" applyProtection="1">
      <alignment horizontal="center" vertical="center"/>
      <protection locked="0"/>
    </xf>
    <xf numFmtId="0" fontId="64" fillId="33" borderId="24" xfId="0" applyFont="1" applyFill="1" applyBorder="1" applyAlignment="1" applyProtection="1">
      <alignment horizontal="center" vertical="center"/>
      <protection locked="0"/>
    </xf>
    <xf numFmtId="0" fontId="64" fillId="33" borderId="24" xfId="0" applyFont="1" applyFill="1" applyBorder="1" applyAlignment="1" applyProtection="1" quotePrefix="1">
      <alignment horizontal="center" vertical="center"/>
      <protection locked="0"/>
    </xf>
    <xf numFmtId="0" fontId="62" fillId="33" borderId="43" xfId="0" applyFont="1" applyFill="1" applyBorder="1" applyAlignment="1" applyProtection="1">
      <alignment horizontal="left" vertical="center" wrapText="1" shrinkToFit="1"/>
      <protection locked="0"/>
    </xf>
    <xf numFmtId="0" fontId="62" fillId="33" borderId="30" xfId="0" applyFont="1" applyFill="1" applyBorder="1" applyAlignment="1" applyProtection="1">
      <alignment vertical="center"/>
      <protection locked="0"/>
    </xf>
    <xf numFmtId="0" fontId="62" fillId="33" borderId="44" xfId="0" applyFont="1" applyFill="1" applyBorder="1" applyAlignment="1" applyProtection="1">
      <alignment horizontal="left" vertical="center" wrapText="1" shrinkToFit="1"/>
      <protection locked="0"/>
    </xf>
    <xf numFmtId="0" fontId="62" fillId="33" borderId="28" xfId="0" applyFont="1" applyFill="1" applyBorder="1" applyAlignment="1" applyProtection="1">
      <alignment vertical="center"/>
      <protection locked="0"/>
    </xf>
    <xf numFmtId="0" fontId="62" fillId="0" borderId="44" xfId="0" applyFont="1" applyFill="1" applyBorder="1" applyAlignment="1" applyProtection="1">
      <alignment horizontal="left" vertical="center" wrapText="1" shrinkToFit="1"/>
      <protection locked="0"/>
    </xf>
    <xf numFmtId="49" fontId="6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44" xfId="0" applyFont="1" applyFill="1" applyBorder="1" applyAlignment="1" applyProtection="1">
      <alignment horizontal="left" vertical="center" shrinkToFit="1"/>
      <protection locked="0"/>
    </xf>
    <xf numFmtId="0" fontId="66" fillId="0" borderId="44" xfId="0" applyFont="1" applyFill="1" applyBorder="1" applyAlignment="1" applyProtection="1">
      <alignment horizontal="left" vertical="center" wrapText="1" shrinkToFit="1"/>
      <protection locked="0"/>
    </xf>
    <xf numFmtId="0" fontId="62" fillId="0" borderId="54" xfId="0" applyFont="1" applyFill="1" applyBorder="1" applyAlignment="1" applyProtection="1">
      <alignment horizontal="left" vertical="center" wrapText="1" shrinkToFit="1"/>
      <protection locked="0"/>
    </xf>
    <xf numFmtId="49" fontId="6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62" fillId="33" borderId="16" xfId="0" applyFont="1" applyFill="1" applyBorder="1" applyAlignment="1" applyProtection="1">
      <alignment vertical="center"/>
      <protection locked="0"/>
    </xf>
    <xf numFmtId="0" fontId="62" fillId="33" borderId="54" xfId="0" applyFont="1" applyFill="1" applyBorder="1" applyAlignment="1" applyProtection="1">
      <alignment horizontal="left" vertical="center" shrinkToFit="1"/>
      <protection locked="0"/>
    </xf>
    <xf numFmtId="49" fontId="62" fillId="33" borderId="65" xfId="0" applyNumberFormat="1" applyFont="1" applyFill="1" applyBorder="1" applyAlignment="1" applyProtection="1">
      <alignment horizontal="center" vertical="center" shrinkToFit="1"/>
      <protection locked="0"/>
    </xf>
    <xf numFmtId="0" fontId="62" fillId="33" borderId="65" xfId="0" applyFont="1" applyFill="1" applyBorder="1" applyAlignment="1" applyProtection="1">
      <alignment horizontal="center" vertical="center"/>
      <protection locked="0"/>
    </xf>
    <xf numFmtId="49" fontId="62" fillId="33" borderId="65" xfId="0" applyNumberFormat="1" applyFont="1" applyFill="1" applyBorder="1" applyAlignment="1" applyProtection="1">
      <alignment horizontal="center" vertical="center"/>
      <protection locked="0"/>
    </xf>
    <xf numFmtId="49" fontId="62" fillId="33" borderId="65" xfId="0" applyNumberFormat="1" applyFont="1" applyFill="1" applyBorder="1" applyAlignment="1" applyProtection="1" quotePrefix="1">
      <alignment horizontal="center" vertical="center"/>
      <protection locked="0"/>
    </xf>
    <xf numFmtId="0" fontId="64" fillId="33" borderId="65" xfId="0" applyFont="1" applyFill="1" applyBorder="1" applyAlignment="1" applyProtection="1">
      <alignment horizontal="center" vertical="center"/>
      <protection locked="0"/>
    </xf>
    <xf numFmtId="0" fontId="62" fillId="33" borderId="70" xfId="0" applyFont="1" applyFill="1" applyBorder="1" applyAlignment="1" applyProtection="1">
      <alignment horizontal="center" vertical="center"/>
      <protection locked="0"/>
    </xf>
    <xf numFmtId="0" fontId="62" fillId="33" borderId="68" xfId="0" applyFont="1" applyFill="1" applyBorder="1" applyAlignment="1" applyProtection="1">
      <alignment horizontal="center" vertical="center"/>
      <protection locked="0"/>
    </xf>
    <xf numFmtId="0" fontId="62" fillId="33" borderId="71" xfId="0" applyFont="1" applyFill="1" applyBorder="1" applyAlignment="1" applyProtection="1">
      <alignment horizontal="center" vertical="center"/>
      <protection locked="0"/>
    </xf>
    <xf numFmtId="0" fontId="62" fillId="33" borderId="69" xfId="0" applyFont="1" applyFill="1" applyBorder="1" applyAlignment="1" applyProtection="1">
      <alignment horizontal="center" vertical="center"/>
      <protection locked="0"/>
    </xf>
    <xf numFmtId="49" fontId="64" fillId="33" borderId="29" xfId="0" applyNumberFormat="1" applyFont="1" applyFill="1" applyBorder="1" applyAlignment="1" applyProtection="1">
      <alignment horizontal="center" vertical="center"/>
      <protection locked="0"/>
    </xf>
    <xf numFmtId="0" fontId="64" fillId="33" borderId="11" xfId="0" applyFont="1" applyFill="1" applyBorder="1" applyAlignment="1" applyProtection="1">
      <alignment horizontal="center" vertical="center"/>
      <protection locked="0"/>
    </xf>
    <xf numFmtId="0" fontId="64" fillId="33" borderId="29" xfId="0" applyFont="1" applyFill="1" applyBorder="1" applyAlignment="1" applyProtection="1">
      <alignment horizontal="center" vertical="center"/>
      <protection locked="0"/>
    </xf>
    <xf numFmtId="0" fontId="64" fillId="33" borderId="37" xfId="0" applyFont="1" applyFill="1" applyBorder="1" applyAlignment="1" applyProtection="1">
      <alignment horizontal="center" vertical="center"/>
      <protection locked="0"/>
    </xf>
    <xf numFmtId="0" fontId="64" fillId="33" borderId="38" xfId="0" applyFont="1" applyFill="1" applyBorder="1" applyAlignment="1" applyProtection="1">
      <alignment horizontal="center" vertical="center"/>
      <protection locked="0"/>
    </xf>
    <xf numFmtId="0" fontId="64" fillId="33" borderId="39" xfId="0" applyFont="1" applyFill="1" applyBorder="1" applyAlignment="1" applyProtection="1">
      <alignment horizontal="center" vertical="center"/>
      <protection locked="0"/>
    </xf>
    <xf numFmtId="0" fontId="64" fillId="33" borderId="39" xfId="0" applyFont="1" applyFill="1" applyBorder="1" applyAlignment="1" applyProtection="1" quotePrefix="1">
      <alignment horizontal="center" vertical="center"/>
      <protection locked="0"/>
    </xf>
    <xf numFmtId="0" fontId="62" fillId="33" borderId="11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vertical="center"/>
      <protection locked="0"/>
    </xf>
    <xf numFmtId="0" fontId="64" fillId="31" borderId="57" xfId="0" applyFont="1" applyFill="1" applyBorder="1" applyAlignment="1" applyProtection="1">
      <alignment vertical="center"/>
      <protection locked="0"/>
    </xf>
    <xf numFmtId="0" fontId="64" fillId="31" borderId="58" xfId="0" applyFont="1" applyFill="1" applyBorder="1" applyAlignment="1" applyProtection="1">
      <alignment vertical="center" shrinkToFit="1"/>
      <protection locked="0"/>
    </xf>
    <xf numFmtId="0" fontId="62" fillId="31" borderId="58" xfId="0" applyFont="1" applyFill="1" applyBorder="1" applyAlignment="1" applyProtection="1">
      <alignment horizontal="center" vertical="center" shrinkToFit="1"/>
      <protection locked="0"/>
    </xf>
    <xf numFmtId="0" fontId="64" fillId="31" borderId="55" xfId="0" applyFont="1" applyFill="1" applyBorder="1" applyAlignment="1" applyProtection="1">
      <alignment vertical="center" shrinkToFit="1"/>
      <protection locked="0"/>
    </xf>
    <xf numFmtId="0" fontId="62" fillId="33" borderId="0" xfId="0" applyFont="1" applyFill="1" applyBorder="1" applyAlignment="1" applyProtection="1">
      <alignment vertic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62" fillId="0" borderId="36" xfId="0" applyFont="1" applyFill="1" applyBorder="1" applyAlignment="1" applyProtection="1">
      <alignment horizontal="left" vertical="center" wrapText="1" shrinkToFit="1"/>
      <protection locked="0"/>
    </xf>
    <xf numFmtId="49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2" xfId="0" applyNumberFormat="1" applyFont="1" applyFill="1" applyBorder="1" applyAlignment="1" applyProtection="1">
      <alignment horizontal="center" vertical="center"/>
      <protection locked="0"/>
    </xf>
    <xf numFmtId="49" fontId="62" fillId="0" borderId="36" xfId="0" applyNumberFormat="1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62" fillId="0" borderId="31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 applyProtection="1">
      <alignment horizontal="center" vertical="center"/>
      <protection locked="0"/>
    </xf>
    <xf numFmtId="0" fontId="62" fillId="0" borderId="47" xfId="0" applyFont="1" applyFill="1" applyBorder="1" applyAlignment="1" applyProtection="1">
      <alignment horizontal="center" vertical="center"/>
      <protection locked="0"/>
    </xf>
    <xf numFmtId="0" fontId="62" fillId="0" borderId="30" xfId="0" applyFont="1" applyFill="1" applyBorder="1" applyAlignment="1" applyProtection="1">
      <alignment horizontal="center" vertical="center"/>
      <protection locked="0"/>
    </xf>
    <xf numFmtId="0" fontId="62" fillId="0" borderId="48" xfId="0" applyFont="1" applyFill="1" applyBorder="1" applyAlignment="1" applyProtection="1">
      <alignment horizontal="center" vertical="center"/>
      <protection locked="0"/>
    </xf>
    <xf numFmtId="0" fontId="62" fillId="0" borderId="30" xfId="0" applyFont="1" applyFill="1" applyBorder="1" applyAlignment="1" applyProtection="1" quotePrefix="1">
      <alignment horizontal="center" vertical="center"/>
      <protection locked="0"/>
    </xf>
    <xf numFmtId="0" fontId="62" fillId="0" borderId="62" xfId="0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15" xfId="0" applyFont="1" applyFill="1" applyBorder="1" applyAlignment="1" applyProtection="1">
      <alignment horizontal="left" vertical="center" wrapText="1" shrinkToFit="1"/>
      <protection locked="0"/>
    </xf>
    <xf numFmtId="49" fontId="62" fillId="0" borderId="25" xfId="0" applyNumberFormat="1" applyFont="1" applyFill="1" applyBorder="1" applyAlignment="1" applyProtection="1">
      <alignment horizontal="center" vertical="center"/>
      <protection locked="0"/>
    </xf>
    <xf numFmtId="49" fontId="62" fillId="0" borderId="15" xfId="0" applyNumberFormat="1" applyFont="1" applyFill="1" applyBorder="1" applyAlignment="1" applyProtection="1">
      <alignment horizontal="center" vertical="center"/>
      <protection locked="0"/>
    </xf>
    <xf numFmtId="0" fontId="64" fillId="0" borderId="25" xfId="0" applyFont="1" applyFill="1" applyBorder="1" applyAlignment="1" applyProtection="1">
      <alignment horizontal="center" vertical="center"/>
      <protection locked="0"/>
    </xf>
    <xf numFmtId="0" fontId="62" fillId="0" borderId="49" xfId="0" applyFont="1" applyFill="1" applyBorder="1" applyAlignment="1" applyProtection="1">
      <alignment horizontal="center" vertical="center"/>
      <protection locked="0"/>
    </xf>
    <xf numFmtId="0" fontId="62" fillId="0" borderId="27" xfId="0" applyFont="1" applyFill="1" applyBorder="1" applyAlignment="1" applyProtection="1">
      <alignment horizontal="center" vertical="center"/>
      <protection locked="0"/>
    </xf>
    <xf numFmtId="0" fontId="62" fillId="0" borderId="50" xfId="0" applyFont="1" applyFill="1" applyBorder="1" applyAlignment="1" applyProtection="1">
      <alignment horizontal="center" vertical="center"/>
      <protection locked="0"/>
    </xf>
    <xf numFmtId="0" fontId="62" fillId="0" borderId="28" xfId="0" applyFont="1" applyFill="1" applyBorder="1" applyAlignment="1" applyProtection="1">
      <alignment horizontal="center" vertical="center"/>
      <protection locked="0"/>
    </xf>
    <xf numFmtId="0" fontId="62" fillId="0" borderId="44" xfId="0" applyFont="1" applyFill="1" applyBorder="1" applyAlignment="1" applyProtection="1" quotePrefix="1">
      <alignment horizontal="center" vertical="center"/>
      <protection locked="0"/>
    </xf>
    <xf numFmtId="0" fontId="62" fillId="0" borderId="26" xfId="0" applyFont="1" applyFill="1" applyBorder="1" applyAlignment="1" applyProtection="1">
      <alignment horizontal="center" vertical="center"/>
      <protection locked="0"/>
    </xf>
    <xf numFmtId="0" fontId="62" fillId="0" borderId="63" xfId="0" applyFont="1" applyFill="1" applyBorder="1" applyAlignment="1" applyProtection="1">
      <alignment horizontal="center" vertical="center"/>
      <protection locked="0"/>
    </xf>
    <xf numFmtId="0" fontId="62" fillId="0" borderId="25" xfId="0" applyFont="1" applyFill="1" applyBorder="1" applyAlignment="1" applyProtection="1">
      <alignment vertical="center"/>
      <protection locked="0"/>
    </xf>
    <xf numFmtId="0" fontId="62" fillId="0" borderId="51" xfId="0" applyFont="1" applyFill="1" applyBorder="1" applyAlignment="1" applyProtection="1">
      <alignment horizontal="left" vertical="center" wrapText="1" shrinkToFit="1"/>
      <protection locked="0"/>
    </xf>
    <xf numFmtId="49" fontId="62" fillId="0" borderId="13" xfId="0" applyNumberFormat="1" applyFont="1" applyFill="1" applyBorder="1" applyAlignment="1" applyProtection="1">
      <alignment horizontal="center" vertical="center"/>
      <protection locked="0"/>
    </xf>
    <xf numFmtId="49" fontId="62" fillId="0" borderId="51" xfId="0" applyNumberFormat="1" applyFont="1" applyFill="1" applyBorder="1" applyAlignment="1" applyProtection="1">
      <alignment horizontal="center" vertical="center"/>
      <protection locked="0"/>
    </xf>
    <xf numFmtId="0" fontId="62" fillId="0" borderId="52" xfId="0" applyFont="1" applyFill="1" applyBorder="1" applyAlignment="1" applyProtection="1">
      <alignment horizontal="center" vertical="center"/>
      <protection locked="0"/>
    </xf>
    <xf numFmtId="0" fontId="62" fillId="0" borderId="45" xfId="0" applyFont="1" applyFill="1" applyBorder="1" applyAlignment="1" applyProtection="1">
      <alignment horizontal="center" vertical="center"/>
      <protection locked="0"/>
    </xf>
    <xf numFmtId="0" fontId="62" fillId="0" borderId="53" xfId="0" applyFont="1" applyFill="1" applyBorder="1" applyAlignment="1" applyProtection="1">
      <alignment horizontal="center" vertical="center"/>
      <protection locked="0"/>
    </xf>
    <xf numFmtId="0" fontId="62" fillId="0" borderId="16" xfId="0" applyFont="1" applyFill="1" applyBorder="1" applyAlignment="1" applyProtection="1">
      <alignment horizontal="center" vertical="center"/>
      <protection locked="0"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0" fontId="62" fillId="0" borderId="54" xfId="0" applyFont="1" applyFill="1" applyBorder="1" applyAlignment="1" applyProtection="1">
      <alignment horizontal="center" vertical="center"/>
      <protection locked="0"/>
    </xf>
    <xf numFmtId="0" fontId="62" fillId="0" borderId="64" xfId="0" applyFont="1" applyFill="1" applyBorder="1" applyAlignment="1" applyProtection="1">
      <alignment horizontal="center" vertical="center"/>
      <protection locked="0"/>
    </xf>
    <xf numFmtId="0" fontId="62" fillId="0" borderId="13" xfId="0" applyFont="1" applyFill="1" applyBorder="1" applyAlignment="1" applyProtection="1">
      <alignment vertical="center"/>
      <protection locked="0"/>
    </xf>
    <xf numFmtId="0" fontId="64" fillId="31" borderId="60" xfId="0" applyFont="1" applyFill="1" applyBorder="1" applyAlignment="1" applyProtection="1">
      <alignment vertical="center"/>
      <protection locked="0"/>
    </xf>
    <xf numFmtId="0" fontId="62" fillId="31" borderId="0" xfId="0" applyFont="1" applyFill="1" applyBorder="1" applyAlignment="1" applyProtection="1">
      <alignment horizontal="center" vertical="center" shrinkToFit="1"/>
      <protection locked="0"/>
    </xf>
    <xf numFmtId="0" fontId="62" fillId="0" borderId="12" xfId="0" applyFont="1" applyFill="1" applyBorder="1" applyAlignment="1" applyProtection="1">
      <alignment horizontal="left" vertical="center" wrapText="1" shrinkToFit="1"/>
      <protection locked="0"/>
    </xf>
    <xf numFmtId="0" fontId="62" fillId="0" borderId="25" xfId="0" applyFont="1" applyFill="1" applyBorder="1" applyAlignment="1" applyProtection="1">
      <alignment horizontal="left" vertical="center" wrapText="1" shrinkToFit="1"/>
      <protection locked="0"/>
    </xf>
    <xf numFmtId="0" fontId="62" fillId="0" borderId="28" xfId="0" applyFont="1" applyFill="1" applyBorder="1" applyAlignment="1" applyProtection="1" quotePrefix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left" vertical="center" wrapText="1" shrinkToFit="1"/>
      <protection locked="0"/>
    </xf>
    <xf numFmtId="0" fontId="62" fillId="33" borderId="28" xfId="0" applyFont="1" applyFill="1" applyBorder="1" applyAlignment="1" applyProtection="1" quotePrefix="1">
      <alignment horizontal="center" vertical="center"/>
      <protection locked="0"/>
    </xf>
    <xf numFmtId="0" fontId="62" fillId="33" borderId="63" xfId="0" applyFont="1" applyFill="1" applyBorder="1" applyAlignment="1" applyProtection="1">
      <alignment horizontal="center" vertical="center"/>
      <protection locked="0"/>
    </xf>
    <xf numFmtId="0" fontId="66" fillId="33" borderId="25" xfId="0" applyFont="1" applyFill="1" applyBorder="1" applyAlignment="1" applyProtection="1">
      <alignment horizontal="left" vertical="center" wrapText="1" shrinkToFit="1"/>
      <protection locked="0"/>
    </xf>
    <xf numFmtId="0" fontId="67" fillId="33" borderId="32" xfId="0" applyFont="1" applyFill="1" applyBorder="1" applyAlignment="1" applyProtection="1">
      <alignment vertical="center"/>
      <protection locked="0"/>
    </xf>
    <xf numFmtId="0" fontId="66" fillId="33" borderId="21" xfId="0" applyFont="1" applyFill="1" applyBorder="1" applyAlignment="1" applyProtection="1">
      <alignment vertical="center"/>
      <protection locked="0"/>
    </xf>
    <xf numFmtId="49" fontId="67" fillId="33" borderId="21" xfId="0" applyNumberFormat="1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21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23" xfId="0" applyFont="1" applyFill="1" applyBorder="1" applyAlignment="1" applyProtection="1">
      <alignment horizontal="center" vertical="center"/>
      <protection locked="0"/>
    </xf>
    <xf numFmtId="0" fontId="67" fillId="33" borderId="24" xfId="0" applyFont="1" applyFill="1" applyBorder="1" applyAlignment="1" applyProtection="1">
      <alignment horizontal="center" vertical="center"/>
      <protection locked="0"/>
    </xf>
    <xf numFmtId="0" fontId="66" fillId="33" borderId="24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Alignment="1" applyProtection="1">
      <alignment vertical="center"/>
      <protection locked="0"/>
    </xf>
    <xf numFmtId="0" fontId="64" fillId="31" borderId="21" xfId="0" applyFont="1" applyFill="1" applyBorder="1" applyAlignment="1" applyProtection="1">
      <alignment vertical="center"/>
      <protection locked="0"/>
    </xf>
    <xf numFmtId="0" fontId="62" fillId="0" borderId="12" xfId="0" applyFont="1" applyFill="1" applyBorder="1" applyAlignment="1">
      <alignment wrapText="1"/>
    </xf>
    <xf numFmtId="49" fontId="66" fillId="0" borderId="12" xfId="0" applyNumberFormat="1" applyFont="1" applyFill="1" applyBorder="1" applyAlignment="1" applyProtection="1">
      <alignment horizontal="center" vertical="center"/>
      <protection locked="0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49" xfId="0" applyFont="1" applyFill="1" applyBorder="1" applyAlignment="1" applyProtection="1">
      <alignment horizontal="center" vertical="center"/>
      <protection locked="0"/>
    </xf>
    <xf numFmtId="0" fontId="66" fillId="0" borderId="27" xfId="0" applyFont="1" applyFill="1" applyBorder="1" applyAlignment="1" applyProtection="1">
      <alignment horizontal="center" vertical="center"/>
      <protection locked="0"/>
    </xf>
    <xf numFmtId="0" fontId="66" fillId="0" borderId="30" xfId="0" applyFont="1" applyFill="1" applyBorder="1" applyAlignment="1" applyProtection="1">
      <alignment horizontal="center" vertical="center"/>
      <protection locked="0"/>
    </xf>
    <xf numFmtId="0" fontId="66" fillId="0" borderId="43" xfId="0" applyFont="1" applyFill="1" applyBorder="1" applyAlignment="1" applyProtection="1">
      <alignment horizontal="center" vertical="center"/>
      <protection locked="0"/>
    </xf>
    <xf numFmtId="0" fontId="62" fillId="0" borderId="65" xfId="0" applyFont="1" applyFill="1" applyBorder="1" applyAlignment="1" applyProtection="1">
      <alignment horizontal="center" vertical="center"/>
      <protection locked="0"/>
    </xf>
    <xf numFmtId="0" fontId="62" fillId="0" borderId="65" xfId="0" applyFont="1" applyFill="1" applyBorder="1" applyAlignment="1">
      <alignment wrapText="1"/>
    </xf>
    <xf numFmtId="49" fontId="66" fillId="0" borderId="65" xfId="0" applyNumberFormat="1" applyFont="1" applyFill="1" applyBorder="1" applyAlignment="1" applyProtection="1">
      <alignment horizontal="center" vertical="center"/>
      <protection locked="0"/>
    </xf>
    <xf numFmtId="0" fontId="66" fillId="0" borderId="65" xfId="0" applyFont="1" applyFill="1" applyBorder="1" applyAlignment="1" applyProtection="1">
      <alignment horizontal="center" vertical="center"/>
      <protection locked="0"/>
    </xf>
    <xf numFmtId="0" fontId="66" fillId="0" borderId="67" xfId="0" applyFont="1" applyFill="1" applyBorder="1" applyAlignment="1" applyProtection="1">
      <alignment horizontal="center" vertical="center"/>
      <protection locked="0"/>
    </xf>
    <xf numFmtId="0" fontId="66" fillId="0" borderId="68" xfId="0" applyFont="1" applyFill="1" applyBorder="1" applyAlignment="1" applyProtection="1">
      <alignment horizontal="center" vertical="center"/>
      <protection locked="0"/>
    </xf>
    <xf numFmtId="0" fontId="66" fillId="0" borderId="69" xfId="0" applyFont="1" applyFill="1" applyBorder="1" applyAlignment="1" applyProtection="1">
      <alignment horizontal="center" vertical="center"/>
      <protection locked="0"/>
    </xf>
    <xf numFmtId="0" fontId="66" fillId="0" borderId="66" xfId="0" applyFont="1" applyFill="1" applyBorder="1" applyAlignment="1" applyProtection="1">
      <alignment horizontal="center" vertical="center"/>
      <protection locked="0"/>
    </xf>
    <xf numFmtId="0" fontId="66" fillId="33" borderId="24" xfId="0" applyFont="1" applyFill="1" applyBorder="1" applyAlignment="1" applyProtection="1">
      <alignment vertical="center"/>
      <protection locked="0"/>
    </xf>
    <xf numFmtId="49" fontId="67" fillId="33" borderId="15" xfId="0" applyNumberFormat="1" applyFont="1" applyFill="1" applyBorder="1" applyAlignment="1" applyProtection="1">
      <alignment horizontal="center" vertical="center"/>
      <protection locked="0"/>
    </xf>
    <xf numFmtId="0" fontId="67" fillId="33" borderId="46" xfId="0" applyFont="1" applyFill="1" applyBorder="1" applyAlignment="1" applyProtection="1">
      <alignment horizontal="center" vertical="center"/>
      <protection locked="0"/>
    </xf>
    <xf numFmtId="0" fontId="67" fillId="33" borderId="27" xfId="0" applyFont="1" applyFill="1" applyBorder="1" applyAlignment="1" applyProtection="1">
      <alignment horizontal="center" vertical="center"/>
      <protection locked="0"/>
    </xf>
    <xf numFmtId="0" fontId="67" fillId="33" borderId="50" xfId="0" applyFont="1" applyFill="1" applyBorder="1" applyAlignment="1" applyProtection="1">
      <alignment horizontal="center" vertical="center"/>
      <protection locked="0"/>
    </xf>
    <xf numFmtId="0" fontId="67" fillId="33" borderId="49" xfId="0" applyFont="1" applyFill="1" applyBorder="1" applyAlignment="1" applyProtection="1">
      <alignment horizontal="center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7" fillId="33" borderId="15" xfId="0" applyFont="1" applyFill="1" applyBorder="1" applyAlignment="1" applyProtection="1">
      <alignment horizontal="center" vertical="center"/>
      <protection locked="0"/>
    </xf>
    <xf numFmtId="0" fontId="66" fillId="33" borderId="12" xfId="0" applyFont="1" applyFill="1" applyBorder="1" applyAlignment="1" applyProtection="1">
      <alignment horizontal="left" vertical="center" wrapText="1" shrinkToFit="1"/>
      <protection locked="0"/>
    </xf>
    <xf numFmtId="0" fontId="62" fillId="33" borderId="30" xfId="0" applyFont="1" applyFill="1" applyBorder="1" applyAlignment="1" applyProtection="1" quotePrefix="1">
      <alignment horizontal="center" vertical="center"/>
      <protection locked="0"/>
    </xf>
    <xf numFmtId="0" fontId="62" fillId="33" borderId="62" xfId="0" applyFont="1" applyFill="1" applyBorder="1" applyAlignment="1" applyProtection="1">
      <alignment horizontal="center" vertical="center"/>
      <protection locked="0"/>
    </xf>
    <xf numFmtId="0" fontId="66" fillId="33" borderId="13" xfId="0" applyFont="1" applyFill="1" applyBorder="1" applyAlignment="1" applyProtection="1">
      <alignment horizontal="left" vertical="center" wrapText="1" shrinkToFit="1"/>
      <protection locked="0"/>
    </xf>
    <xf numFmtId="0" fontId="62" fillId="33" borderId="16" xfId="0" applyFont="1" applyFill="1" applyBorder="1" applyAlignment="1" applyProtection="1" quotePrefix="1">
      <alignment horizontal="center" vertical="center"/>
      <protection locked="0"/>
    </xf>
    <xf numFmtId="0" fontId="62" fillId="33" borderId="64" xfId="0" applyFont="1" applyFill="1" applyBorder="1" applyAlignment="1" applyProtection="1">
      <alignment horizontal="center" vertical="center"/>
      <protection locked="0"/>
    </xf>
    <xf numFmtId="0" fontId="64" fillId="33" borderId="32" xfId="0" applyFont="1" applyFill="1" applyBorder="1" applyAlignment="1" applyProtection="1">
      <alignment vertical="center"/>
      <protection locked="0"/>
    </xf>
    <xf numFmtId="0" fontId="64" fillId="31" borderId="32" xfId="0" applyFont="1" applyFill="1" applyBorder="1" applyAlignment="1" applyProtection="1">
      <alignment vertical="center"/>
      <protection locked="0"/>
    </xf>
    <xf numFmtId="0" fontId="64" fillId="31" borderId="29" xfId="0" applyFont="1" applyFill="1" applyBorder="1" applyAlignment="1" applyProtection="1">
      <alignment vertical="center" shrinkToFit="1"/>
      <protection locked="0"/>
    </xf>
    <xf numFmtId="0" fontId="62" fillId="31" borderId="29" xfId="0" applyFont="1" applyFill="1" applyBorder="1" applyAlignment="1" applyProtection="1">
      <alignment horizontal="center" vertical="center" shrinkToFit="1"/>
      <protection locked="0"/>
    </xf>
    <xf numFmtId="0" fontId="64" fillId="31" borderId="59" xfId="0" applyFont="1" applyFill="1" applyBorder="1" applyAlignment="1" applyProtection="1">
      <alignment vertical="center" shrinkToFit="1"/>
      <protection locked="0"/>
    </xf>
    <xf numFmtId="0" fontId="62" fillId="33" borderId="13" xfId="0" applyFont="1" applyFill="1" applyBorder="1" applyAlignment="1" applyProtection="1">
      <alignment horizontal="left" vertical="center" wrapText="1" shrinkToFit="1"/>
      <protection locked="0"/>
    </xf>
    <xf numFmtId="0" fontId="64" fillId="31" borderId="0" xfId="0" applyFont="1" applyFill="1" applyBorder="1" applyAlignment="1" applyProtection="1">
      <alignment vertical="center" shrinkToFit="1"/>
      <protection locked="0"/>
    </xf>
    <xf numFmtId="0" fontId="64" fillId="31" borderId="61" xfId="0" applyFont="1" applyFill="1" applyBorder="1" applyAlignment="1" applyProtection="1">
      <alignment vertical="center" shrinkToFit="1"/>
      <protection locked="0"/>
    </xf>
    <xf numFmtId="0" fontId="67" fillId="37" borderId="46" xfId="0" applyFont="1" applyFill="1" applyBorder="1" applyAlignment="1" applyProtection="1">
      <alignment vertical="center"/>
      <protection locked="0"/>
    </xf>
    <xf numFmtId="0" fontId="67" fillId="37" borderId="56" xfId="0" applyFont="1" applyFill="1" applyBorder="1" applyAlignment="1" applyProtection="1">
      <alignment vertical="center"/>
      <protection locked="0"/>
    </xf>
    <xf numFmtId="49" fontId="67" fillId="37" borderId="10" xfId="0" applyNumberFormat="1" applyFont="1" applyFill="1" applyBorder="1" applyAlignment="1" applyProtection="1">
      <alignment horizontal="center" vertical="center"/>
      <protection locked="0"/>
    </xf>
    <xf numFmtId="0" fontId="67" fillId="37" borderId="10" xfId="0" applyFont="1" applyFill="1" applyBorder="1" applyAlignment="1" applyProtection="1">
      <alignment horizontal="center" vertical="center"/>
      <protection locked="0"/>
    </xf>
    <xf numFmtId="0" fontId="66" fillId="37" borderId="10" xfId="0" applyFont="1" applyFill="1" applyBorder="1" applyAlignment="1" applyProtection="1">
      <alignment horizontal="center" vertical="center"/>
      <protection locked="0"/>
    </xf>
    <xf numFmtId="0" fontId="67" fillId="37" borderId="72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right" vertical="center" shrinkToFit="1"/>
      <protection locked="0"/>
    </xf>
    <xf numFmtId="1" fontId="6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2" fillId="33" borderId="58" xfId="0" applyFont="1" applyFill="1" applyBorder="1" applyAlignment="1" applyProtection="1">
      <alignment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 horizontal="right" vertical="center"/>
      <protection locked="0"/>
    </xf>
    <xf numFmtId="0" fontId="64" fillId="33" borderId="61" xfId="0" applyFont="1" applyFill="1" applyBorder="1" applyAlignment="1" applyProtection="1">
      <alignment horizontal="right" vertical="center"/>
      <protection locked="0"/>
    </xf>
    <xf numFmtId="0" fontId="62" fillId="33" borderId="22" xfId="0" applyFont="1" applyFill="1" applyBorder="1" applyAlignment="1" applyProtection="1" quotePrefix="1">
      <alignment horizontal="center" vertical="center"/>
      <protection locked="0"/>
    </xf>
    <xf numFmtId="0" fontId="62" fillId="33" borderId="24" xfId="0" applyFont="1" applyFill="1" applyBorder="1" applyAlignment="1" applyProtection="1" quotePrefix="1">
      <alignment horizontal="center" vertical="center"/>
      <protection locked="0"/>
    </xf>
    <xf numFmtId="0" fontId="62" fillId="33" borderId="0" xfId="0" applyFont="1" applyFill="1" applyAlignment="1" applyProtection="1">
      <alignment horizontal="center" vertical="center" wrapText="1"/>
      <protection locked="0"/>
    </xf>
    <xf numFmtId="49" fontId="62" fillId="33" borderId="0" xfId="0" applyNumberFormat="1" applyFont="1" applyFill="1" applyAlignment="1" applyProtection="1">
      <alignment horizontal="center" vertical="center"/>
      <protection locked="0"/>
    </xf>
    <xf numFmtId="0" fontId="62" fillId="0" borderId="73" xfId="0" applyFont="1" applyFill="1" applyBorder="1" applyAlignment="1" applyProtection="1">
      <alignment horizontal="justify" vertical="center" wrapText="1"/>
      <protection locked="0"/>
    </xf>
    <xf numFmtId="0" fontId="62" fillId="0" borderId="42" xfId="0" applyFont="1" applyFill="1" applyBorder="1" applyAlignment="1" applyProtection="1">
      <alignment horizontal="justify" vertical="center" wrapText="1"/>
      <protection locked="0"/>
    </xf>
    <xf numFmtId="0" fontId="62" fillId="0" borderId="41" xfId="0" applyFont="1" applyFill="1" applyBorder="1" applyAlignment="1" applyProtection="1">
      <alignment horizontal="justify" vertical="center" wrapText="1"/>
      <protection locked="0"/>
    </xf>
    <xf numFmtId="0" fontId="62" fillId="0" borderId="45" xfId="0" applyFont="1" applyFill="1" applyBorder="1" applyAlignment="1">
      <alignment horizontal="justify" vertical="center" wrapText="1"/>
    </xf>
    <xf numFmtId="0" fontId="62" fillId="0" borderId="45" xfId="0" applyFont="1" applyFill="1" applyBorder="1" applyAlignment="1">
      <alignment horizontal="justify" vertical="center"/>
    </xf>
    <xf numFmtId="0" fontId="62" fillId="0" borderId="45" xfId="0" applyFont="1" applyFill="1" applyBorder="1" applyAlignment="1" applyProtection="1">
      <alignment horizontal="left" vertical="center" wrapText="1"/>
      <protection locked="0"/>
    </xf>
    <xf numFmtId="0" fontId="62" fillId="0" borderId="45" xfId="0" applyFont="1" applyFill="1" applyBorder="1" applyAlignment="1" applyProtection="1">
      <alignment horizontal="justify" vertical="center" wrapText="1"/>
      <protection locked="0"/>
    </xf>
    <xf numFmtId="0" fontId="62" fillId="0" borderId="45" xfId="0" applyFont="1" applyFill="1" applyBorder="1" applyAlignment="1" applyProtection="1">
      <alignment horizontal="center" vertical="center"/>
      <protection locked="0"/>
    </xf>
    <xf numFmtId="0" fontId="62" fillId="0" borderId="45" xfId="0" applyFont="1" applyFill="1" applyBorder="1" applyAlignment="1" applyProtection="1">
      <alignment horizontal="justify" vertical="center"/>
      <protection locked="0"/>
    </xf>
    <xf numFmtId="0" fontId="68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 wrapText="1"/>
      <protection locked="0"/>
    </xf>
    <xf numFmtId="49" fontId="68" fillId="0" borderId="0" xfId="0" applyNumberFormat="1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 horizontal="center"/>
      <protection locked="0"/>
    </xf>
    <xf numFmtId="0" fontId="66" fillId="0" borderId="0" xfId="0" applyFont="1" applyAlignment="1" applyProtection="1">
      <alignment wrapText="1"/>
      <protection locked="0"/>
    </xf>
    <xf numFmtId="49" fontId="71" fillId="0" borderId="0" xfId="0" applyNumberFormat="1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 horizontal="center"/>
      <protection locked="0"/>
    </xf>
    <xf numFmtId="0" fontId="61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Alignment="1" applyProtection="1">
      <alignment vertical="center"/>
      <protection locked="0"/>
    </xf>
    <xf numFmtId="0" fontId="73" fillId="0" borderId="57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64" fillId="31" borderId="41" xfId="0" applyFont="1" applyFill="1" applyBorder="1" applyAlignment="1" applyProtection="1">
      <alignment vertical="center" shrinkToFit="1"/>
      <protection locked="0"/>
    </xf>
    <xf numFmtId="0" fontId="66" fillId="0" borderId="0" xfId="0" applyFont="1" applyFill="1" applyAlignment="1" applyProtection="1">
      <alignment vertical="center"/>
      <protection locked="0"/>
    </xf>
    <xf numFmtId="49" fontId="62" fillId="33" borderId="0" xfId="0" applyNumberFormat="1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64" fillId="33" borderId="0" xfId="0" applyFont="1" applyFill="1" applyAlignment="1" applyProtection="1">
      <alignment horizontal="center" vertical="center"/>
      <protection/>
    </xf>
    <xf numFmtId="2" fontId="62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62" fillId="0" borderId="4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203"/>
  <sheetViews>
    <sheetView showGridLines="0" showZeros="0" tabSelected="1" view="pageBreakPreview" zoomScale="90" zoomScaleNormal="90" zoomScaleSheetLayoutView="90" zoomScalePageLayoutView="0" workbookViewId="0" topLeftCell="A82">
      <selection activeCell="A89" sqref="A89:T89"/>
    </sheetView>
  </sheetViews>
  <sheetFormatPr defaultColWidth="11.50390625" defaultRowHeight="12.75"/>
  <cols>
    <col min="1" max="1" width="5.125" style="366" customWidth="1"/>
    <col min="2" max="2" width="33.625" style="367" customWidth="1"/>
    <col min="3" max="3" width="8.50390625" style="368" customWidth="1"/>
    <col min="4" max="6" width="4.625" style="369" customWidth="1"/>
    <col min="7" max="7" width="6.00390625" style="369" customWidth="1"/>
    <col min="8" max="26" width="4.625" style="369" customWidth="1"/>
    <col min="27" max="27" width="4.625" style="400" customWidth="1"/>
    <col min="28" max="28" width="7.625" style="369" customWidth="1"/>
    <col min="29" max="29" width="5.625" style="369" customWidth="1"/>
    <col min="30" max="30" width="13.00390625" style="369" customWidth="1"/>
    <col min="31" max="31" width="6.00390625" style="369" customWidth="1"/>
    <col min="32" max="32" width="7.125" style="369" customWidth="1"/>
    <col min="33" max="33" width="5.625" style="369" customWidth="1"/>
    <col min="34" max="108" width="0" style="369" hidden="1" customWidth="1"/>
    <col min="109" max="16384" width="11.50390625" style="369" customWidth="1"/>
  </cols>
  <sheetData>
    <row r="1" spans="1:30" s="359" customFormat="1" ht="18">
      <c r="A1" s="358" t="s">
        <v>153</v>
      </c>
      <c r="B1" s="621"/>
      <c r="C1" s="622"/>
      <c r="D1" s="622"/>
      <c r="E1" s="622"/>
      <c r="F1" s="622"/>
      <c r="G1" s="622"/>
      <c r="H1" s="622"/>
      <c r="I1" s="622"/>
      <c r="AA1" s="360"/>
      <c r="AD1" s="623" t="s">
        <v>141</v>
      </c>
    </row>
    <row r="2" spans="1:27" s="359" customFormat="1" ht="18">
      <c r="A2" s="358" t="s">
        <v>44</v>
      </c>
      <c r="B2" s="621"/>
      <c r="C2" s="622"/>
      <c r="D2" s="622"/>
      <c r="E2" s="622"/>
      <c r="F2" s="622"/>
      <c r="G2" s="622"/>
      <c r="H2" s="622"/>
      <c r="I2" s="622"/>
      <c r="AA2" s="360"/>
    </row>
    <row r="3" spans="1:27" s="359" customFormat="1" ht="18.75" thickBot="1">
      <c r="A3" s="361" t="s">
        <v>43</v>
      </c>
      <c r="B3" s="362"/>
      <c r="C3" s="363"/>
      <c r="Q3" s="364"/>
      <c r="S3" s="364"/>
      <c r="U3" s="364"/>
      <c r="W3" s="364"/>
      <c r="Y3" s="364"/>
      <c r="AA3" s="365"/>
    </row>
    <row r="4" spans="6:31" ht="16.5" thickBot="1" thickTop="1">
      <c r="F4" s="370"/>
      <c r="G4" s="371" t="s">
        <v>3</v>
      </c>
      <c r="H4" s="372"/>
      <c r="I4" s="372"/>
      <c r="J4" s="372"/>
      <c r="K4" s="372"/>
      <c r="L4" s="372"/>
      <c r="M4" s="372"/>
      <c r="N4" s="373"/>
      <c r="O4" s="374" t="s">
        <v>0</v>
      </c>
      <c r="P4" s="375"/>
      <c r="Q4" s="375"/>
      <c r="R4" s="375"/>
      <c r="S4" s="374" t="s">
        <v>1</v>
      </c>
      <c r="T4" s="375"/>
      <c r="U4" s="375"/>
      <c r="V4" s="375"/>
      <c r="W4" s="374" t="s">
        <v>2</v>
      </c>
      <c r="X4" s="375"/>
      <c r="Y4" s="375"/>
      <c r="Z4" s="376"/>
      <c r="AA4" s="624" t="s">
        <v>33</v>
      </c>
      <c r="AB4" s="625"/>
      <c r="AC4" s="625"/>
      <c r="AD4" s="625"/>
      <c r="AE4" s="626"/>
    </row>
    <row r="5" spans="6:31" ht="16.5" thickBot="1" thickTop="1">
      <c r="F5" s="370"/>
      <c r="G5" s="377"/>
      <c r="H5" s="378"/>
      <c r="I5" s="378"/>
      <c r="J5" s="378"/>
      <c r="K5" s="378"/>
      <c r="L5" s="378"/>
      <c r="M5" s="378"/>
      <c r="N5" s="379"/>
      <c r="O5" s="380" t="s">
        <v>4</v>
      </c>
      <c r="P5" s="380"/>
      <c r="Q5" s="380" t="s">
        <v>5</v>
      </c>
      <c r="R5" s="380"/>
      <c r="S5" s="380" t="s">
        <v>6</v>
      </c>
      <c r="T5" s="380"/>
      <c r="U5" s="380" t="s">
        <v>7</v>
      </c>
      <c r="V5" s="380"/>
      <c r="W5" s="381" t="s">
        <v>8</v>
      </c>
      <c r="X5" s="381"/>
      <c r="Y5" s="374" t="s">
        <v>9</v>
      </c>
      <c r="Z5" s="376"/>
      <c r="AA5" s="627"/>
      <c r="AB5" s="628"/>
      <c r="AC5" s="628"/>
      <c r="AD5" s="628"/>
      <c r="AE5" s="629"/>
    </row>
    <row r="6" spans="1:31" s="395" customFormat="1" ht="210" customHeight="1" thickBot="1" thickTop="1">
      <c r="A6" s="382" t="s">
        <v>10</v>
      </c>
      <c r="B6" s="383" t="s">
        <v>19</v>
      </c>
      <c r="C6" s="384" t="s">
        <v>34</v>
      </c>
      <c r="D6" s="385" t="s">
        <v>15</v>
      </c>
      <c r="E6" s="385" t="s">
        <v>26</v>
      </c>
      <c r="F6" s="385" t="s">
        <v>27</v>
      </c>
      <c r="G6" s="386" t="s">
        <v>11</v>
      </c>
      <c r="H6" s="387" t="s">
        <v>145</v>
      </c>
      <c r="I6" s="388" t="s">
        <v>146</v>
      </c>
      <c r="J6" s="388" t="s">
        <v>147</v>
      </c>
      <c r="K6" s="388" t="s">
        <v>148</v>
      </c>
      <c r="L6" s="388" t="s">
        <v>149</v>
      </c>
      <c r="M6" s="389" t="s">
        <v>150</v>
      </c>
      <c r="N6" s="390" t="s">
        <v>151</v>
      </c>
      <c r="O6" s="387" t="s">
        <v>12</v>
      </c>
      <c r="P6" s="391" t="s">
        <v>18</v>
      </c>
      <c r="Q6" s="387" t="s">
        <v>12</v>
      </c>
      <c r="R6" s="391" t="s">
        <v>18</v>
      </c>
      <c r="S6" s="387" t="s">
        <v>12</v>
      </c>
      <c r="T6" s="391" t="s">
        <v>18</v>
      </c>
      <c r="U6" s="387" t="s">
        <v>12</v>
      </c>
      <c r="V6" s="391" t="s">
        <v>18</v>
      </c>
      <c r="W6" s="387" t="s">
        <v>12</v>
      </c>
      <c r="X6" s="392" t="s">
        <v>18</v>
      </c>
      <c r="Y6" s="393" t="s">
        <v>12</v>
      </c>
      <c r="Z6" s="392" t="s">
        <v>18</v>
      </c>
      <c r="AA6" s="394" t="s">
        <v>20</v>
      </c>
      <c r="AB6" s="394" t="s">
        <v>91</v>
      </c>
      <c r="AC6" s="394" t="s">
        <v>92</v>
      </c>
      <c r="AD6" s="394" t="s">
        <v>93</v>
      </c>
      <c r="AE6" s="394" t="s">
        <v>94</v>
      </c>
    </row>
    <row r="7" spans="1:31" s="400" customFormat="1" ht="15.75" thickBot="1" thickTop="1">
      <c r="A7" s="396">
        <v>1</v>
      </c>
      <c r="B7" s="397">
        <v>2</v>
      </c>
      <c r="C7" s="396">
        <v>3</v>
      </c>
      <c r="D7" s="396">
        <v>4</v>
      </c>
      <c r="E7" s="396">
        <v>5</v>
      </c>
      <c r="F7" s="396">
        <v>6</v>
      </c>
      <c r="G7" s="396">
        <v>7</v>
      </c>
      <c r="H7" s="396">
        <v>8</v>
      </c>
      <c r="I7" s="396">
        <v>9</v>
      </c>
      <c r="J7" s="396">
        <v>10</v>
      </c>
      <c r="K7" s="396">
        <v>11</v>
      </c>
      <c r="L7" s="396">
        <v>12</v>
      </c>
      <c r="M7" s="396">
        <v>13</v>
      </c>
      <c r="N7" s="396">
        <v>14</v>
      </c>
      <c r="O7" s="398">
        <v>15</v>
      </c>
      <c r="P7" s="399">
        <v>16</v>
      </c>
      <c r="Q7" s="398">
        <v>17</v>
      </c>
      <c r="R7" s="399">
        <v>18</v>
      </c>
      <c r="S7" s="398">
        <v>19</v>
      </c>
      <c r="T7" s="399">
        <v>20</v>
      </c>
      <c r="U7" s="398">
        <v>21</v>
      </c>
      <c r="V7" s="399">
        <v>22</v>
      </c>
      <c r="W7" s="398">
        <v>23</v>
      </c>
      <c r="X7" s="399">
        <v>24</v>
      </c>
      <c r="Y7" s="398">
        <v>25</v>
      </c>
      <c r="Z7" s="399">
        <v>26</v>
      </c>
      <c r="AA7" s="399">
        <v>27</v>
      </c>
      <c r="AB7" s="399">
        <v>28</v>
      </c>
      <c r="AC7" s="399">
        <v>29</v>
      </c>
      <c r="AD7" s="399">
        <v>30</v>
      </c>
      <c r="AE7" s="399">
        <v>31</v>
      </c>
    </row>
    <row r="8" spans="1:31" s="405" customFormat="1" ht="15" thickBot="1" thickTop="1">
      <c r="A8" s="401" t="s">
        <v>117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3"/>
      <c r="AB8" s="402"/>
      <c r="AC8" s="402"/>
      <c r="AD8" s="402"/>
      <c r="AE8" s="404"/>
    </row>
    <row r="9" spans="1:33" ht="14.25" thickTop="1">
      <c r="A9" s="406">
        <v>1</v>
      </c>
      <c r="B9" s="407" t="s">
        <v>45</v>
      </c>
      <c r="C9" s="408"/>
      <c r="D9" s="406">
        <v>1</v>
      </c>
      <c r="E9" s="409"/>
      <c r="F9" s="410" t="s">
        <v>39</v>
      </c>
      <c r="G9" s="411">
        <v>5</v>
      </c>
      <c r="H9" s="412">
        <v>5</v>
      </c>
      <c r="I9" s="413">
        <v>0</v>
      </c>
      <c r="J9" s="414"/>
      <c r="K9" s="413"/>
      <c r="L9" s="413"/>
      <c r="M9" s="413"/>
      <c r="N9" s="413"/>
      <c r="O9" s="412">
        <v>5</v>
      </c>
      <c r="P9" s="415"/>
      <c r="Q9" s="412"/>
      <c r="R9" s="415"/>
      <c r="S9" s="412"/>
      <c r="T9" s="415"/>
      <c r="U9" s="412"/>
      <c r="V9" s="415"/>
      <c r="W9" s="412"/>
      <c r="X9" s="415"/>
      <c r="Y9" s="412"/>
      <c r="Z9" s="415"/>
      <c r="AA9" s="406"/>
      <c r="AB9" s="416">
        <f>D9/2</f>
        <v>0.5</v>
      </c>
      <c r="AC9" s="416"/>
      <c r="AD9" s="416">
        <v>0.5</v>
      </c>
      <c r="AE9" s="416"/>
      <c r="AF9" s="417"/>
      <c r="AG9" s="417"/>
    </row>
    <row r="10" spans="1:33" ht="13.5">
      <c r="A10" s="418">
        <v>2</v>
      </c>
      <c r="B10" s="419" t="s">
        <v>38</v>
      </c>
      <c r="C10" s="420"/>
      <c r="D10" s="421">
        <v>2</v>
      </c>
      <c r="E10" s="422"/>
      <c r="F10" s="423" t="s">
        <v>39</v>
      </c>
      <c r="G10" s="424">
        <v>16</v>
      </c>
      <c r="H10" s="425">
        <v>0</v>
      </c>
      <c r="I10" s="426"/>
      <c r="J10" s="427"/>
      <c r="K10" s="426">
        <v>16</v>
      </c>
      <c r="L10" s="426"/>
      <c r="M10" s="426"/>
      <c r="N10" s="426"/>
      <c r="O10" s="425"/>
      <c r="P10" s="428">
        <v>16</v>
      </c>
      <c r="Q10" s="425"/>
      <c r="R10" s="428"/>
      <c r="S10" s="425"/>
      <c r="T10" s="428"/>
      <c r="U10" s="425"/>
      <c r="V10" s="428"/>
      <c r="W10" s="425"/>
      <c r="X10" s="428"/>
      <c r="Y10" s="425"/>
      <c r="Z10" s="428"/>
      <c r="AA10" s="418"/>
      <c r="AB10" s="429">
        <f aca="true" t="shared" si="0" ref="AB10:AB16">D10/2</f>
        <v>1</v>
      </c>
      <c r="AC10" s="429"/>
      <c r="AD10" s="429">
        <v>1</v>
      </c>
      <c r="AE10" s="429"/>
      <c r="AF10" s="417"/>
      <c r="AG10" s="417"/>
    </row>
    <row r="11" spans="1:33" ht="13.5">
      <c r="A11" s="418">
        <v>3</v>
      </c>
      <c r="B11" s="419" t="s">
        <v>46</v>
      </c>
      <c r="C11" s="420"/>
      <c r="D11" s="418">
        <v>1</v>
      </c>
      <c r="E11" s="422"/>
      <c r="F11" s="423" t="s">
        <v>39</v>
      </c>
      <c r="G11" s="424">
        <v>10</v>
      </c>
      <c r="H11" s="425">
        <v>0</v>
      </c>
      <c r="I11" s="426"/>
      <c r="J11" s="427"/>
      <c r="K11" s="426">
        <v>10</v>
      </c>
      <c r="L11" s="426"/>
      <c r="M11" s="426"/>
      <c r="N11" s="426"/>
      <c r="O11" s="425"/>
      <c r="P11" s="428">
        <v>10</v>
      </c>
      <c r="Q11" s="425"/>
      <c r="R11" s="428"/>
      <c r="S11" s="425"/>
      <c r="T11" s="428"/>
      <c r="U11" s="425"/>
      <c r="V11" s="428"/>
      <c r="W11" s="425"/>
      <c r="X11" s="428"/>
      <c r="Y11" s="425"/>
      <c r="Z11" s="428"/>
      <c r="AA11" s="418"/>
      <c r="AB11" s="429">
        <f t="shared" si="0"/>
        <v>0.5</v>
      </c>
      <c r="AC11" s="429"/>
      <c r="AD11" s="429"/>
      <c r="AE11" s="429"/>
      <c r="AF11" s="430"/>
      <c r="AG11" s="430"/>
    </row>
    <row r="12" spans="1:33" ht="13.5">
      <c r="A12" s="418">
        <v>4</v>
      </c>
      <c r="B12" s="419" t="s">
        <v>47</v>
      </c>
      <c r="C12" s="420"/>
      <c r="D12" s="418">
        <v>2</v>
      </c>
      <c r="E12" s="422"/>
      <c r="F12" s="423" t="s">
        <v>37</v>
      </c>
      <c r="G12" s="424">
        <v>12</v>
      </c>
      <c r="H12" s="425">
        <v>12</v>
      </c>
      <c r="I12" s="426">
        <v>0</v>
      </c>
      <c r="J12" s="427"/>
      <c r="K12" s="426"/>
      <c r="L12" s="426"/>
      <c r="M12" s="426"/>
      <c r="N12" s="426"/>
      <c r="O12" s="425"/>
      <c r="P12" s="428"/>
      <c r="Q12" s="425">
        <v>12</v>
      </c>
      <c r="R12" s="428"/>
      <c r="S12" s="425"/>
      <c r="T12" s="428"/>
      <c r="U12" s="425"/>
      <c r="V12" s="428"/>
      <c r="W12" s="425"/>
      <c r="X12" s="428"/>
      <c r="Y12" s="425"/>
      <c r="Z12" s="428"/>
      <c r="AA12" s="418"/>
      <c r="AB12" s="429">
        <f t="shared" si="0"/>
        <v>1</v>
      </c>
      <c r="AC12" s="429"/>
      <c r="AD12" s="429">
        <v>1</v>
      </c>
      <c r="AE12" s="429"/>
      <c r="AF12" s="430"/>
      <c r="AG12" s="430"/>
    </row>
    <row r="13" spans="1:33" ht="13.5">
      <c r="A13" s="418" t="s">
        <v>113</v>
      </c>
      <c r="B13" s="419" t="s">
        <v>104</v>
      </c>
      <c r="C13" s="420"/>
      <c r="D13" s="418">
        <v>1</v>
      </c>
      <c r="E13" s="422"/>
      <c r="F13" s="423" t="s">
        <v>39</v>
      </c>
      <c r="G13" s="424">
        <v>24</v>
      </c>
      <c r="H13" s="425">
        <v>0</v>
      </c>
      <c r="I13" s="426"/>
      <c r="J13" s="427"/>
      <c r="K13" s="426"/>
      <c r="L13" s="426">
        <v>24</v>
      </c>
      <c r="M13" s="426"/>
      <c r="N13" s="426"/>
      <c r="O13" s="425"/>
      <c r="P13" s="428">
        <v>24</v>
      </c>
      <c r="Q13" s="425"/>
      <c r="R13" s="428"/>
      <c r="S13" s="425"/>
      <c r="T13" s="428"/>
      <c r="U13" s="425"/>
      <c r="V13" s="428"/>
      <c r="W13" s="425"/>
      <c r="X13" s="428"/>
      <c r="Y13" s="425"/>
      <c r="Z13" s="428"/>
      <c r="AA13" s="418">
        <v>1</v>
      </c>
      <c r="AB13" s="429">
        <f t="shared" si="0"/>
        <v>0.5</v>
      </c>
      <c r="AC13" s="429"/>
      <c r="AD13" s="429"/>
      <c r="AE13" s="429"/>
      <c r="AF13" s="431"/>
      <c r="AG13" s="431"/>
    </row>
    <row r="14" spans="1:33" ht="13.5">
      <c r="A14" s="418" t="s">
        <v>114</v>
      </c>
      <c r="B14" s="419" t="s">
        <v>105</v>
      </c>
      <c r="C14" s="420"/>
      <c r="D14" s="418">
        <v>2</v>
      </c>
      <c r="E14" s="422"/>
      <c r="F14" s="423" t="s">
        <v>37</v>
      </c>
      <c r="G14" s="424">
        <v>22</v>
      </c>
      <c r="H14" s="425"/>
      <c r="I14" s="426"/>
      <c r="J14" s="427"/>
      <c r="K14" s="426"/>
      <c r="L14" s="426">
        <v>22</v>
      </c>
      <c r="M14" s="426"/>
      <c r="N14" s="426"/>
      <c r="O14" s="425"/>
      <c r="P14" s="428"/>
      <c r="Q14" s="425"/>
      <c r="R14" s="428">
        <v>22</v>
      </c>
      <c r="S14" s="425"/>
      <c r="T14" s="428"/>
      <c r="U14" s="425"/>
      <c r="V14" s="428"/>
      <c r="W14" s="425"/>
      <c r="X14" s="428"/>
      <c r="Y14" s="425"/>
      <c r="Z14" s="428"/>
      <c r="AA14" s="418">
        <v>2</v>
      </c>
      <c r="AB14" s="429">
        <f t="shared" si="0"/>
        <v>1</v>
      </c>
      <c r="AC14" s="429"/>
      <c r="AD14" s="429"/>
      <c r="AE14" s="429"/>
      <c r="AF14" s="431"/>
      <c r="AG14" s="431"/>
    </row>
    <row r="15" spans="1:31" ht="13.5">
      <c r="A15" s="418" t="s">
        <v>115</v>
      </c>
      <c r="B15" s="419" t="s">
        <v>106</v>
      </c>
      <c r="C15" s="420"/>
      <c r="D15" s="418">
        <v>1</v>
      </c>
      <c r="E15" s="422"/>
      <c r="F15" s="423" t="s">
        <v>40</v>
      </c>
      <c r="G15" s="424">
        <v>22</v>
      </c>
      <c r="H15" s="425"/>
      <c r="I15" s="426"/>
      <c r="J15" s="427"/>
      <c r="K15" s="426"/>
      <c r="L15" s="426">
        <v>22</v>
      </c>
      <c r="M15" s="426"/>
      <c r="N15" s="426"/>
      <c r="O15" s="425"/>
      <c r="P15" s="428"/>
      <c r="Q15" s="425"/>
      <c r="R15" s="428"/>
      <c r="S15" s="425"/>
      <c r="T15" s="428">
        <v>22</v>
      </c>
      <c r="U15" s="425"/>
      <c r="V15" s="428"/>
      <c r="W15" s="425"/>
      <c r="X15" s="428"/>
      <c r="Y15" s="425"/>
      <c r="Z15" s="428"/>
      <c r="AA15" s="418">
        <v>1</v>
      </c>
      <c r="AB15" s="429">
        <f t="shared" si="0"/>
        <v>0.5</v>
      </c>
      <c r="AC15" s="429"/>
      <c r="AD15" s="429"/>
      <c r="AE15" s="429"/>
    </row>
    <row r="16" spans="1:31" ht="14.25" thickBot="1">
      <c r="A16" s="432" t="s">
        <v>116</v>
      </c>
      <c r="B16" s="419" t="s">
        <v>107</v>
      </c>
      <c r="C16" s="433"/>
      <c r="D16" s="432">
        <v>2</v>
      </c>
      <c r="E16" s="434" t="s">
        <v>41</v>
      </c>
      <c r="F16" s="435" t="s">
        <v>41</v>
      </c>
      <c r="G16" s="436">
        <v>22</v>
      </c>
      <c r="H16" s="437"/>
      <c r="I16" s="438"/>
      <c r="J16" s="427"/>
      <c r="K16" s="438"/>
      <c r="L16" s="438">
        <v>22</v>
      </c>
      <c r="M16" s="438"/>
      <c r="N16" s="438"/>
      <c r="O16" s="437"/>
      <c r="P16" s="439"/>
      <c r="Q16" s="437"/>
      <c r="R16" s="439"/>
      <c r="S16" s="437"/>
      <c r="T16" s="439"/>
      <c r="U16" s="437"/>
      <c r="V16" s="439">
        <v>22</v>
      </c>
      <c r="W16" s="437"/>
      <c r="X16" s="439"/>
      <c r="Y16" s="437"/>
      <c r="Z16" s="439"/>
      <c r="AA16" s="432">
        <v>2</v>
      </c>
      <c r="AB16" s="440">
        <f t="shared" si="0"/>
        <v>1</v>
      </c>
      <c r="AC16" s="440"/>
      <c r="AD16" s="440"/>
      <c r="AE16" s="440"/>
    </row>
    <row r="17" spans="1:31" s="405" customFormat="1" ht="15" thickBot="1" thickTop="1">
      <c r="A17" s="441" t="s">
        <v>11</v>
      </c>
      <c r="B17" s="442"/>
      <c r="C17" s="443"/>
      <c r="D17" s="444">
        <f>SUM(D9:D16)</f>
        <v>12</v>
      </c>
      <c r="E17" s="445"/>
      <c r="F17" s="445"/>
      <c r="G17" s="444">
        <f aca="true" t="shared" si="1" ref="G17:AE17">SUM(G9:G16)</f>
        <v>133</v>
      </c>
      <c r="H17" s="446">
        <f t="shared" si="1"/>
        <v>17</v>
      </c>
      <c r="I17" s="447">
        <f t="shared" si="1"/>
        <v>0</v>
      </c>
      <c r="J17" s="447">
        <f t="shared" si="1"/>
        <v>0</v>
      </c>
      <c r="K17" s="447">
        <f t="shared" si="1"/>
        <v>26</v>
      </c>
      <c r="L17" s="447">
        <f t="shared" si="1"/>
        <v>90</v>
      </c>
      <c r="M17" s="447">
        <f t="shared" si="1"/>
        <v>0</v>
      </c>
      <c r="N17" s="448">
        <f t="shared" si="1"/>
        <v>0</v>
      </c>
      <c r="O17" s="446">
        <f t="shared" si="1"/>
        <v>5</v>
      </c>
      <c r="P17" s="448">
        <f t="shared" si="1"/>
        <v>50</v>
      </c>
      <c r="Q17" s="446">
        <f t="shared" si="1"/>
        <v>12</v>
      </c>
      <c r="R17" s="448">
        <f t="shared" si="1"/>
        <v>22</v>
      </c>
      <c r="S17" s="446">
        <f t="shared" si="1"/>
        <v>0</v>
      </c>
      <c r="T17" s="449">
        <f t="shared" si="1"/>
        <v>22</v>
      </c>
      <c r="U17" s="446">
        <f t="shared" si="1"/>
        <v>0</v>
      </c>
      <c r="V17" s="448">
        <f t="shared" si="1"/>
        <v>22</v>
      </c>
      <c r="W17" s="446">
        <f t="shared" si="1"/>
        <v>0</v>
      </c>
      <c r="X17" s="448">
        <f t="shared" si="1"/>
        <v>0</v>
      </c>
      <c r="Y17" s="446">
        <f t="shared" si="1"/>
        <v>0</v>
      </c>
      <c r="Z17" s="448">
        <f t="shared" si="1"/>
        <v>0</v>
      </c>
      <c r="AA17" s="399">
        <f t="shared" si="1"/>
        <v>6</v>
      </c>
      <c r="AB17" s="448">
        <f t="shared" si="1"/>
        <v>6</v>
      </c>
      <c r="AC17" s="448">
        <f t="shared" si="1"/>
        <v>0</v>
      </c>
      <c r="AD17" s="448">
        <f>SUM(AD9:AD16)</f>
        <v>2.5</v>
      </c>
      <c r="AE17" s="448">
        <f t="shared" si="1"/>
        <v>0</v>
      </c>
    </row>
    <row r="18" spans="1:31" ht="15" thickBot="1" thickTop="1">
      <c r="A18" s="401" t="s">
        <v>119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3"/>
      <c r="AB18" s="402"/>
      <c r="AC18" s="402"/>
      <c r="AD18" s="402"/>
      <c r="AE18" s="404"/>
    </row>
    <row r="19" spans="1:31" ht="14.25" thickTop="1">
      <c r="A19" s="406">
        <v>7</v>
      </c>
      <c r="B19" s="450" t="s">
        <v>49</v>
      </c>
      <c r="C19" s="408"/>
      <c r="D19" s="406">
        <v>3</v>
      </c>
      <c r="E19" s="409" t="s">
        <v>39</v>
      </c>
      <c r="F19" s="409" t="s">
        <v>39</v>
      </c>
      <c r="G19" s="411">
        <v>16</v>
      </c>
      <c r="H19" s="412">
        <v>16</v>
      </c>
      <c r="I19" s="413"/>
      <c r="J19" s="413"/>
      <c r="K19" s="413"/>
      <c r="L19" s="413"/>
      <c r="M19" s="413"/>
      <c r="N19" s="413"/>
      <c r="O19" s="412">
        <v>16</v>
      </c>
      <c r="P19" s="415"/>
      <c r="Q19" s="412"/>
      <c r="R19" s="415"/>
      <c r="S19" s="412"/>
      <c r="T19" s="415"/>
      <c r="U19" s="412"/>
      <c r="V19" s="415"/>
      <c r="W19" s="412"/>
      <c r="X19" s="415"/>
      <c r="Y19" s="412"/>
      <c r="Z19" s="415"/>
      <c r="AA19" s="412"/>
      <c r="AB19" s="451">
        <f>D19/2</f>
        <v>1.5</v>
      </c>
      <c r="AC19" s="416"/>
      <c r="AD19" s="416">
        <v>2</v>
      </c>
      <c r="AE19" s="416"/>
    </row>
    <row r="20" spans="1:31" ht="13.5">
      <c r="A20" s="418">
        <v>8</v>
      </c>
      <c r="B20" s="452" t="s">
        <v>50</v>
      </c>
      <c r="C20" s="420"/>
      <c r="D20" s="421">
        <v>4</v>
      </c>
      <c r="E20" s="422" t="s">
        <v>39</v>
      </c>
      <c r="F20" s="422" t="s">
        <v>39</v>
      </c>
      <c r="G20" s="424">
        <v>24</v>
      </c>
      <c r="H20" s="425">
        <v>24</v>
      </c>
      <c r="I20" s="426"/>
      <c r="J20" s="427"/>
      <c r="K20" s="426"/>
      <c r="L20" s="426"/>
      <c r="M20" s="426"/>
      <c r="N20" s="426"/>
      <c r="O20" s="425">
        <v>24</v>
      </c>
      <c r="P20" s="428"/>
      <c r="Q20" s="425"/>
      <c r="R20" s="428"/>
      <c r="S20" s="425"/>
      <c r="T20" s="428"/>
      <c r="U20" s="425"/>
      <c r="V20" s="428"/>
      <c r="W20" s="425"/>
      <c r="X20" s="428"/>
      <c r="Y20" s="425"/>
      <c r="Z20" s="428"/>
      <c r="AA20" s="425"/>
      <c r="AB20" s="453">
        <f aca="true" t="shared" si="2" ref="AB20:AB27">D20/2</f>
        <v>2</v>
      </c>
      <c r="AC20" s="429"/>
      <c r="AD20" s="429">
        <v>4</v>
      </c>
      <c r="AE20" s="429"/>
    </row>
    <row r="21" spans="1:31" ht="13.5">
      <c r="A21" s="418">
        <v>9</v>
      </c>
      <c r="B21" s="454" t="s">
        <v>51</v>
      </c>
      <c r="C21" s="455"/>
      <c r="D21" s="421">
        <v>4</v>
      </c>
      <c r="E21" s="422" t="s">
        <v>37</v>
      </c>
      <c r="F21" s="422" t="s">
        <v>37</v>
      </c>
      <c r="G21" s="424">
        <v>16</v>
      </c>
      <c r="H21" s="425">
        <v>16</v>
      </c>
      <c r="I21" s="426"/>
      <c r="J21" s="427"/>
      <c r="K21" s="426"/>
      <c r="L21" s="426"/>
      <c r="M21" s="426"/>
      <c r="N21" s="426"/>
      <c r="O21" s="425"/>
      <c r="P21" s="428"/>
      <c r="Q21" s="425">
        <v>16</v>
      </c>
      <c r="R21" s="428"/>
      <c r="S21" s="425"/>
      <c r="T21" s="428"/>
      <c r="U21" s="425"/>
      <c r="V21" s="428"/>
      <c r="W21" s="425"/>
      <c r="X21" s="428"/>
      <c r="Y21" s="425"/>
      <c r="Z21" s="428"/>
      <c r="AA21" s="425"/>
      <c r="AB21" s="453">
        <f t="shared" si="2"/>
        <v>2</v>
      </c>
      <c r="AC21" s="429"/>
      <c r="AD21" s="429">
        <v>2</v>
      </c>
      <c r="AE21" s="429"/>
    </row>
    <row r="22" spans="1:31" ht="27">
      <c r="A22" s="418">
        <v>10</v>
      </c>
      <c r="B22" s="454" t="s">
        <v>52</v>
      </c>
      <c r="C22" s="455"/>
      <c r="D22" s="421">
        <v>2</v>
      </c>
      <c r="E22" s="422"/>
      <c r="F22" s="422" t="s">
        <v>37</v>
      </c>
      <c r="G22" s="424">
        <v>16</v>
      </c>
      <c r="H22" s="425">
        <v>16</v>
      </c>
      <c r="I22" s="426"/>
      <c r="J22" s="427"/>
      <c r="K22" s="426"/>
      <c r="L22" s="426"/>
      <c r="M22" s="426"/>
      <c r="N22" s="426"/>
      <c r="O22" s="425"/>
      <c r="P22" s="428"/>
      <c r="Q22" s="425">
        <v>16</v>
      </c>
      <c r="R22" s="428"/>
      <c r="S22" s="425"/>
      <c r="T22" s="428"/>
      <c r="U22" s="425"/>
      <c r="V22" s="428"/>
      <c r="W22" s="425"/>
      <c r="X22" s="428"/>
      <c r="Y22" s="425"/>
      <c r="Z22" s="428"/>
      <c r="AA22" s="425"/>
      <c r="AB22" s="453">
        <f t="shared" si="2"/>
        <v>1</v>
      </c>
      <c r="AC22" s="429"/>
      <c r="AD22" s="429">
        <v>1</v>
      </c>
      <c r="AE22" s="429"/>
    </row>
    <row r="23" spans="1:31" ht="13.5">
      <c r="A23" s="418">
        <v>11</v>
      </c>
      <c r="B23" s="454" t="s">
        <v>53</v>
      </c>
      <c r="C23" s="455"/>
      <c r="D23" s="421">
        <v>4</v>
      </c>
      <c r="E23" s="422" t="s">
        <v>40</v>
      </c>
      <c r="F23" s="422" t="s">
        <v>40</v>
      </c>
      <c r="G23" s="424">
        <v>24</v>
      </c>
      <c r="H23" s="425">
        <v>24</v>
      </c>
      <c r="I23" s="426"/>
      <c r="J23" s="427"/>
      <c r="K23" s="426"/>
      <c r="L23" s="426"/>
      <c r="M23" s="426"/>
      <c r="N23" s="426"/>
      <c r="O23" s="425"/>
      <c r="P23" s="428"/>
      <c r="Q23" s="425"/>
      <c r="R23" s="428"/>
      <c r="S23" s="425">
        <v>24</v>
      </c>
      <c r="T23" s="428"/>
      <c r="U23" s="425"/>
      <c r="V23" s="428"/>
      <c r="W23" s="425"/>
      <c r="X23" s="428"/>
      <c r="Y23" s="425"/>
      <c r="Z23" s="428"/>
      <c r="AA23" s="425"/>
      <c r="AB23" s="453">
        <f t="shared" si="2"/>
        <v>2</v>
      </c>
      <c r="AC23" s="429"/>
      <c r="AD23" s="429">
        <v>3</v>
      </c>
      <c r="AE23" s="429"/>
    </row>
    <row r="24" spans="1:31" ht="13.5">
      <c r="A24" s="418">
        <v>12</v>
      </c>
      <c r="B24" s="456" t="s">
        <v>54</v>
      </c>
      <c r="C24" s="455"/>
      <c r="D24" s="421">
        <v>5</v>
      </c>
      <c r="E24" s="422" t="s">
        <v>40</v>
      </c>
      <c r="F24" s="422" t="s">
        <v>40</v>
      </c>
      <c r="G24" s="424">
        <v>24</v>
      </c>
      <c r="H24" s="425">
        <v>24</v>
      </c>
      <c r="I24" s="426"/>
      <c r="J24" s="427"/>
      <c r="K24" s="426"/>
      <c r="L24" s="426"/>
      <c r="M24" s="426"/>
      <c r="N24" s="426"/>
      <c r="O24" s="425"/>
      <c r="P24" s="428"/>
      <c r="Q24" s="425"/>
      <c r="R24" s="428"/>
      <c r="S24" s="425">
        <v>24</v>
      </c>
      <c r="T24" s="428"/>
      <c r="U24" s="425"/>
      <c r="V24" s="428"/>
      <c r="W24" s="425"/>
      <c r="X24" s="428"/>
      <c r="Y24" s="425"/>
      <c r="Z24" s="428"/>
      <c r="AA24" s="425"/>
      <c r="AB24" s="453">
        <f t="shared" si="2"/>
        <v>2.5</v>
      </c>
      <c r="AC24" s="429"/>
      <c r="AD24" s="429">
        <v>3</v>
      </c>
      <c r="AE24" s="429"/>
    </row>
    <row r="25" spans="1:31" ht="39">
      <c r="A25" s="418">
        <v>13</v>
      </c>
      <c r="B25" s="457" t="s">
        <v>154</v>
      </c>
      <c r="C25" s="455"/>
      <c r="D25" s="421">
        <v>2</v>
      </c>
      <c r="E25" s="422"/>
      <c r="F25" s="422" t="s">
        <v>40</v>
      </c>
      <c r="G25" s="424">
        <v>16</v>
      </c>
      <c r="H25" s="425">
        <v>16</v>
      </c>
      <c r="I25" s="426"/>
      <c r="J25" s="427"/>
      <c r="K25" s="426"/>
      <c r="L25" s="426"/>
      <c r="M25" s="426"/>
      <c r="N25" s="426"/>
      <c r="O25" s="425"/>
      <c r="P25" s="428"/>
      <c r="Q25" s="425"/>
      <c r="R25" s="428"/>
      <c r="S25" s="425">
        <v>16</v>
      </c>
      <c r="T25" s="428"/>
      <c r="U25" s="425"/>
      <c r="V25" s="428"/>
      <c r="W25" s="425"/>
      <c r="X25" s="428"/>
      <c r="Y25" s="425"/>
      <c r="Z25" s="428"/>
      <c r="AA25" s="425">
        <v>3</v>
      </c>
      <c r="AB25" s="453">
        <f t="shared" si="2"/>
        <v>1</v>
      </c>
      <c r="AC25" s="429"/>
      <c r="AD25" s="429">
        <v>1.5</v>
      </c>
      <c r="AE25" s="429"/>
    </row>
    <row r="26" spans="1:31" ht="27">
      <c r="A26" s="432">
        <v>14</v>
      </c>
      <c r="B26" s="458" t="s">
        <v>155</v>
      </c>
      <c r="C26" s="459"/>
      <c r="D26" s="460">
        <v>1</v>
      </c>
      <c r="E26" s="434"/>
      <c r="F26" s="434" t="s">
        <v>40</v>
      </c>
      <c r="G26" s="424">
        <v>10</v>
      </c>
      <c r="H26" s="437">
        <v>10</v>
      </c>
      <c r="I26" s="438">
        <v>0</v>
      </c>
      <c r="J26" s="427"/>
      <c r="K26" s="438"/>
      <c r="L26" s="438"/>
      <c r="M26" s="438"/>
      <c r="N26" s="438"/>
      <c r="O26" s="437"/>
      <c r="P26" s="439"/>
      <c r="Q26" s="437"/>
      <c r="R26" s="439"/>
      <c r="S26" s="437">
        <v>10</v>
      </c>
      <c r="T26" s="439"/>
      <c r="U26" s="437"/>
      <c r="V26" s="439"/>
      <c r="W26" s="437"/>
      <c r="X26" s="439"/>
      <c r="Y26" s="437"/>
      <c r="Z26" s="439"/>
      <c r="AA26" s="437">
        <v>1</v>
      </c>
      <c r="AB26" s="461">
        <f t="shared" si="2"/>
        <v>0.5</v>
      </c>
      <c r="AC26" s="440"/>
      <c r="AD26" s="440">
        <v>0.5</v>
      </c>
      <c r="AE26" s="440"/>
    </row>
    <row r="27" spans="1:31" ht="14.25" thickBot="1">
      <c r="A27" s="432">
        <v>15</v>
      </c>
      <c r="B27" s="462" t="s">
        <v>55</v>
      </c>
      <c r="C27" s="463"/>
      <c r="D27" s="464">
        <v>2</v>
      </c>
      <c r="E27" s="465"/>
      <c r="F27" s="466" t="s">
        <v>41</v>
      </c>
      <c r="G27" s="467">
        <v>20</v>
      </c>
      <c r="H27" s="468">
        <v>10</v>
      </c>
      <c r="I27" s="469">
        <v>10</v>
      </c>
      <c r="J27" s="470"/>
      <c r="K27" s="469"/>
      <c r="L27" s="469"/>
      <c r="M27" s="469"/>
      <c r="N27" s="469"/>
      <c r="O27" s="468"/>
      <c r="P27" s="471"/>
      <c r="Q27" s="468"/>
      <c r="R27" s="471"/>
      <c r="S27" s="468"/>
      <c r="T27" s="471"/>
      <c r="U27" s="468">
        <v>10</v>
      </c>
      <c r="V27" s="471">
        <v>10</v>
      </c>
      <c r="W27" s="468"/>
      <c r="X27" s="471"/>
      <c r="Y27" s="468"/>
      <c r="Z27" s="471"/>
      <c r="AA27" s="468"/>
      <c r="AB27" s="461">
        <f t="shared" si="2"/>
        <v>1</v>
      </c>
      <c r="AC27" s="440"/>
      <c r="AD27" s="440">
        <v>2</v>
      </c>
      <c r="AE27" s="440"/>
    </row>
    <row r="28" spans="1:39" s="405" customFormat="1" ht="15" thickBot="1" thickTop="1">
      <c r="A28" s="441" t="s">
        <v>11</v>
      </c>
      <c r="B28" s="442"/>
      <c r="C28" s="472"/>
      <c r="D28" s="473">
        <f>SUM(D19:D27)</f>
        <v>27</v>
      </c>
      <c r="E28" s="474"/>
      <c r="F28" s="474"/>
      <c r="G28" s="473">
        <f aca="true" t="shared" si="3" ref="G28:AE28">SUM(G19:G27)</f>
        <v>166</v>
      </c>
      <c r="H28" s="475">
        <f t="shared" si="3"/>
        <v>156</v>
      </c>
      <c r="I28" s="476">
        <f t="shared" si="3"/>
        <v>10</v>
      </c>
      <c r="J28" s="476">
        <f t="shared" si="3"/>
        <v>0</v>
      </c>
      <c r="K28" s="476">
        <f t="shared" si="3"/>
        <v>0</v>
      </c>
      <c r="L28" s="476">
        <f t="shared" si="3"/>
        <v>0</v>
      </c>
      <c r="M28" s="476">
        <f t="shared" si="3"/>
        <v>0</v>
      </c>
      <c r="N28" s="476">
        <f t="shared" si="3"/>
        <v>0</v>
      </c>
      <c r="O28" s="475">
        <f t="shared" si="3"/>
        <v>40</v>
      </c>
      <c r="P28" s="477">
        <f t="shared" si="3"/>
        <v>0</v>
      </c>
      <c r="Q28" s="475">
        <f t="shared" si="3"/>
        <v>32</v>
      </c>
      <c r="R28" s="477">
        <f t="shared" si="3"/>
        <v>0</v>
      </c>
      <c r="S28" s="475">
        <f t="shared" si="3"/>
        <v>74</v>
      </c>
      <c r="T28" s="478">
        <f t="shared" si="3"/>
        <v>0</v>
      </c>
      <c r="U28" s="475">
        <f t="shared" si="3"/>
        <v>10</v>
      </c>
      <c r="V28" s="477">
        <f t="shared" si="3"/>
        <v>10</v>
      </c>
      <c r="W28" s="475">
        <f t="shared" si="3"/>
        <v>0</v>
      </c>
      <c r="X28" s="477">
        <f t="shared" si="3"/>
        <v>0</v>
      </c>
      <c r="Y28" s="475">
        <f t="shared" si="3"/>
        <v>0</v>
      </c>
      <c r="Z28" s="477">
        <f t="shared" si="3"/>
        <v>0</v>
      </c>
      <c r="AA28" s="479">
        <f t="shared" si="3"/>
        <v>4</v>
      </c>
      <c r="AB28" s="448">
        <f t="shared" si="3"/>
        <v>13.5</v>
      </c>
      <c r="AC28" s="448">
        <f t="shared" si="3"/>
        <v>0</v>
      </c>
      <c r="AD28" s="448">
        <f t="shared" si="3"/>
        <v>19</v>
      </c>
      <c r="AE28" s="448">
        <f t="shared" si="3"/>
        <v>0</v>
      </c>
      <c r="AG28" s="480"/>
      <c r="AH28" s="480"/>
      <c r="AI28" s="480"/>
      <c r="AJ28" s="480"/>
      <c r="AK28" s="480"/>
      <c r="AL28" s="480"/>
      <c r="AM28" s="480"/>
    </row>
    <row r="29" spans="1:39" ht="15" thickBot="1" thickTop="1">
      <c r="A29" s="481" t="s">
        <v>125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3"/>
      <c r="AB29" s="482"/>
      <c r="AC29" s="482"/>
      <c r="AD29" s="482"/>
      <c r="AE29" s="484"/>
      <c r="AG29" s="480"/>
      <c r="AH29" s="480"/>
      <c r="AI29" s="480"/>
      <c r="AJ29" s="480"/>
      <c r="AK29" s="480"/>
      <c r="AL29" s="480"/>
      <c r="AM29" s="485"/>
    </row>
    <row r="30" spans="1:39" s="359" customFormat="1" ht="14.25" thickTop="1">
      <c r="A30" s="486">
        <v>16</v>
      </c>
      <c r="B30" s="487" t="s">
        <v>56</v>
      </c>
      <c r="C30" s="488"/>
      <c r="D30" s="486">
        <v>6</v>
      </c>
      <c r="E30" s="489" t="s">
        <v>39</v>
      </c>
      <c r="F30" s="490" t="s">
        <v>39</v>
      </c>
      <c r="G30" s="491">
        <v>30</v>
      </c>
      <c r="H30" s="492">
        <v>30</v>
      </c>
      <c r="I30" s="493"/>
      <c r="J30" s="493"/>
      <c r="K30" s="493"/>
      <c r="L30" s="494"/>
      <c r="M30" s="494"/>
      <c r="N30" s="495"/>
      <c r="O30" s="496">
        <v>30</v>
      </c>
      <c r="P30" s="497"/>
      <c r="Q30" s="492"/>
      <c r="R30" s="495"/>
      <c r="S30" s="492"/>
      <c r="T30" s="495"/>
      <c r="U30" s="492"/>
      <c r="V30" s="495"/>
      <c r="W30" s="492"/>
      <c r="X30" s="495"/>
      <c r="Y30" s="492"/>
      <c r="Z30" s="495"/>
      <c r="AA30" s="498"/>
      <c r="AB30" s="499">
        <f>D30/2</f>
        <v>3</v>
      </c>
      <c r="AC30" s="499"/>
      <c r="AD30" s="499">
        <v>5</v>
      </c>
      <c r="AE30" s="499"/>
      <c r="AG30" s="500"/>
      <c r="AH30" s="500"/>
      <c r="AI30" s="500"/>
      <c r="AJ30" s="500"/>
      <c r="AK30" s="500"/>
      <c r="AL30" s="500"/>
      <c r="AM30" s="500"/>
    </row>
    <row r="31" spans="1:39" s="359" customFormat="1" ht="13.5">
      <c r="A31" s="421">
        <v>17</v>
      </c>
      <c r="B31" s="501" t="s">
        <v>57</v>
      </c>
      <c r="C31" s="455"/>
      <c r="D31" s="421">
        <v>6</v>
      </c>
      <c r="E31" s="502" t="s">
        <v>39</v>
      </c>
      <c r="F31" s="503" t="s">
        <v>39</v>
      </c>
      <c r="G31" s="504">
        <v>30</v>
      </c>
      <c r="H31" s="505">
        <v>30</v>
      </c>
      <c r="I31" s="506"/>
      <c r="J31" s="506"/>
      <c r="K31" s="506"/>
      <c r="L31" s="507"/>
      <c r="M31" s="507"/>
      <c r="N31" s="508"/>
      <c r="O31" s="505">
        <v>30</v>
      </c>
      <c r="P31" s="509"/>
      <c r="Q31" s="510"/>
      <c r="R31" s="508"/>
      <c r="S31" s="510"/>
      <c r="T31" s="508"/>
      <c r="U31" s="510"/>
      <c r="V31" s="508"/>
      <c r="W31" s="510"/>
      <c r="X31" s="508"/>
      <c r="Y31" s="510"/>
      <c r="Z31" s="508"/>
      <c r="AA31" s="511"/>
      <c r="AB31" s="512">
        <f aca="true" t="shared" si="4" ref="AB31:AB40">D31/2</f>
        <v>3</v>
      </c>
      <c r="AC31" s="512"/>
      <c r="AD31" s="512">
        <v>5</v>
      </c>
      <c r="AE31" s="512"/>
      <c r="AG31" s="500"/>
      <c r="AH31" s="500"/>
      <c r="AI31" s="500"/>
      <c r="AJ31" s="500"/>
      <c r="AK31" s="500"/>
      <c r="AL31" s="500"/>
      <c r="AM31" s="500"/>
    </row>
    <row r="32" spans="1:39" s="359" customFormat="1" ht="13.5">
      <c r="A32" s="421">
        <v>18</v>
      </c>
      <c r="B32" s="501" t="s">
        <v>58</v>
      </c>
      <c r="C32" s="455"/>
      <c r="D32" s="421">
        <v>3</v>
      </c>
      <c r="E32" s="502"/>
      <c r="F32" s="503" t="s">
        <v>39</v>
      </c>
      <c r="G32" s="504">
        <v>15</v>
      </c>
      <c r="H32" s="505">
        <v>15</v>
      </c>
      <c r="I32" s="506"/>
      <c r="J32" s="506"/>
      <c r="K32" s="506"/>
      <c r="L32" s="507"/>
      <c r="M32" s="507"/>
      <c r="N32" s="508"/>
      <c r="O32" s="505">
        <v>15</v>
      </c>
      <c r="P32" s="509"/>
      <c r="Q32" s="510"/>
      <c r="R32" s="508"/>
      <c r="S32" s="510"/>
      <c r="T32" s="508"/>
      <c r="U32" s="510"/>
      <c r="V32" s="508"/>
      <c r="W32" s="510"/>
      <c r="X32" s="508"/>
      <c r="Y32" s="510"/>
      <c r="Z32" s="508"/>
      <c r="AA32" s="511"/>
      <c r="AB32" s="512">
        <f t="shared" si="4"/>
        <v>1.5</v>
      </c>
      <c r="AC32" s="512"/>
      <c r="AD32" s="512">
        <v>2</v>
      </c>
      <c r="AE32" s="512"/>
      <c r="AG32" s="500"/>
      <c r="AH32" s="500"/>
      <c r="AI32" s="500"/>
      <c r="AJ32" s="500"/>
      <c r="AK32" s="500"/>
      <c r="AL32" s="500"/>
      <c r="AM32" s="500"/>
    </row>
    <row r="33" spans="1:39" s="359" customFormat="1" ht="13.5">
      <c r="A33" s="421">
        <v>19</v>
      </c>
      <c r="B33" s="501" t="s">
        <v>59</v>
      </c>
      <c r="C33" s="455"/>
      <c r="D33" s="421">
        <v>3</v>
      </c>
      <c r="E33" s="502" t="s">
        <v>37</v>
      </c>
      <c r="F33" s="503" t="s">
        <v>37</v>
      </c>
      <c r="G33" s="504">
        <v>15</v>
      </c>
      <c r="H33" s="505">
        <v>15</v>
      </c>
      <c r="I33" s="506"/>
      <c r="J33" s="506"/>
      <c r="K33" s="506"/>
      <c r="L33" s="507"/>
      <c r="M33" s="507"/>
      <c r="N33" s="508"/>
      <c r="O33" s="505"/>
      <c r="P33" s="509"/>
      <c r="Q33" s="510">
        <v>15</v>
      </c>
      <c r="R33" s="508"/>
      <c r="S33" s="510"/>
      <c r="T33" s="508"/>
      <c r="U33" s="510"/>
      <c r="V33" s="508"/>
      <c r="W33" s="510"/>
      <c r="X33" s="508"/>
      <c r="Y33" s="510"/>
      <c r="Z33" s="508"/>
      <c r="AA33" s="511"/>
      <c r="AB33" s="512">
        <f t="shared" si="4"/>
        <v>1.5</v>
      </c>
      <c r="AC33" s="512"/>
      <c r="AD33" s="512">
        <v>2</v>
      </c>
      <c r="AE33" s="512"/>
      <c r="AG33" s="500"/>
      <c r="AH33" s="500"/>
      <c r="AI33" s="500"/>
      <c r="AJ33" s="500"/>
      <c r="AK33" s="500"/>
      <c r="AL33" s="500"/>
      <c r="AM33" s="500"/>
    </row>
    <row r="34" spans="1:39" s="359" customFormat="1" ht="14.25" customHeight="1">
      <c r="A34" s="421">
        <v>20</v>
      </c>
      <c r="B34" s="501" t="s">
        <v>60</v>
      </c>
      <c r="C34" s="455"/>
      <c r="D34" s="421">
        <v>6</v>
      </c>
      <c r="E34" s="502" t="s">
        <v>37</v>
      </c>
      <c r="F34" s="503" t="s">
        <v>37</v>
      </c>
      <c r="G34" s="504">
        <v>30</v>
      </c>
      <c r="H34" s="505">
        <v>20</v>
      </c>
      <c r="I34" s="506">
        <v>10</v>
      </c>
      <c r="J34" s="506"/>
      <c r="K34" s="506"/>
      <c r="L34" s="507"/>
      <c r="M34" s="507"/>
      <c r="N34" s="508"/>
      <c r="O34" s="505"/>
      <c r="P34" s="509"/>
      <c r="Q34" s="510">
        <v>20</v>
      </c>
      <c r="R34" s="508">
        <v>10</v>
      </c>
      <c r="S34" s="510"/>
      <c r="T34" s="508"/>
      <c r="U34" s="510"/>
      <c r="V34" s="508"/>
      <c r="W34" s="510"/>
      <c r="X34" s="508"/>
      <c r="Y34" s="510"/>
      <c r="Z34" s="508"/>
      <c r="AA34" s="511"/>
      <c r="AB34" s="512">
        <f t="shared" si="4"/>
        <v>3</v>
      </c>
      <c r="AC34" s="512"/>
      <c r="AD34" s="512">
        <v>5</v>
      </c>
      <c r="AE34" s="512"/>
      <c r="AG34" s="500"/>
      <c r="AH34" s="500"/>
      <c r="AI34" s="500"/>
      <c r="AJ34" s="500"/>
      <c r="AK34" s="500"/>
      <c r="AL34" s="500"/>
      <c r="AM34" s="500"/>
    </row>
    <row r="35" spans="1:39" s="359" customFormat="1" ht="13.5">
      <c r="A35" s="421">
        <v>21</v>
      </c>
      <c r="B35" s="501" t="s">
        <v>61</v>
      </c>
      <c r="C35" s="455"/>
      <c r="D35" s="421">
        <v>3</v>
      </c>
      <c r="E35" s="502"/>
      <c r="F35" s="503" t="s">
        <v>37</v>
      </c>
      <c r="G35" s="504">
        <v>16</v>
      </c>
      <c r="H35" s="505">
        <v>16</v>
      </c>
      <c r="I35" s="506"/>
      <c r="J35" s="506"/>
      <c r="K35" s="506"/>
      <c r="L35" s="507"/>
      <c r="M35" s="507"/>
      <c r="N35" s="508"/>
      <c r="O35" s="505"/>
      <c r="P35" s="509"/>
      <c r="Q35" s="510">
        <v>16</v>
      </c>
      <c r="R35" s="508"/>
      <c r="S35" s="510"/>
      <c r="T35" s="508"/>
      <c r="U35" s="510"/>
      <c r="V35" s="508"/>
      <c r="W35" s="510"/>
      <c r="X35" s="508"/>
      <c r="Y35" s="510"/>
      <c r="Z35" s="508"/>
      <c r="AA35" s="511"/>
      <c r="AB35" s="512">
        <f t="shared" si="4"/>
        <v>1.5</v>
      </c>
      <c r="AC35" s="512"/>
      <c r="AD35" s="512">
        <v>2</v>
      </c>
      <c r="AE35" s="512"/>
      <c r="AG35" s="500"/>
      <c r="AH35" s="500"/>
      <c r="AI35" s="500"/>
      <c r="AJ35" s="500"/>
      <c r="AK35" s="500"/>
      <c r="AL35" s="500"/>
      <c r="AM35" s="500"/>
    </row>
    <row r="36" spans="1:39" s="359" customFormat="1" ht="13.5">
      <c r="A36" s="421">
        <v>22</v>
      </c>
      <c r="B36" s="501" t="s">
        <v>62</v>
      </c>
      <c r="C36" s="455"/>
      <c r="D36" s="421">
        <v>3</v>
      </c>
      <c r="E36" s="502"/>
      <c r="F36" s="503" t="s">
        <v>37</v>
      </c>
      <c r="G36" s="504">
        <v>16</v>
      </c>
      <c r="H36" s="505">
        <v>16</v>
      </c>
      <c r="I36" s="506"/>
      <c r="J36" s="506"/>
      <c r="K36" s="506"/>
      <c r="L36" s="507"/>
      <c r="M36" s="507"/>
      <c r="N36" s="508"/>
      <c r="O36" s="505"/>
      <c r="P36" s="509"/>
      <c r="Q36" s="510">
        <v>16</v>
      </c>
      <c r="R36" s="508"/>
      <c r="S36" s="510"/>
      <c r="T36" s="508"/>
      <c r="U36" s="510"/>
      <c r="V36" s="508"/>
      <c r="W36" s="510"/>
      <c r="X36" s="508"/>
      <c r="Y36" s="510"/>
      <c r="Z36" s="508"/>
      <c r="AA36" s="511"/>
      <c r="AB36" s="512">
        <f t="shared" si="4"/>
        <v>1.5</v>
      </c>
      <c r="AC36" s="512"/>
      <c r="AD36" s="512">
        <v>2</v>
      </c>
      <c r="AE36" s="512"/>
      <c r="AG36" s="500"/>
      <c r="AH36" s="500"/>
      <c r="AI36" s="500"/>
      <c r="AJ36" s="500"/>
      <c r="AK36" s="500"/>
      <c r="AL36" s="500"/>
      <c r="AM36" s="500"/>
    </row>
    <row r="37" spans="1:39" s="359" customFormat="1" ht="13.5">
      <c r="A37" s="421">
        <v>23</v>
      </c>
      <c r="B37" s="501" t="s">
        <v>63</v>
      </c>
      <c r="C37" s="455"/>
      <c r="D37" s="421">
        <v>4</v>
      </c>
      <c r="E37" s="502" t="s">
        <v>37</v>
      </c>
      <c r="F37" s="503" t="s">
        <v>37</v>
      </c>
      <c r="G37" s="504">
        <v>24</v>
      </c>
      <c r="H37" s="505">
        <v>24</v>
      </c>
      <c r="I37" s="506"/>
      <c r="J37" s="506"/>
      <c r="K37" s="506"/>
      <c r="L37" s="507"/>
      <c r="M37" s="507"/>
      <c r="N37" s="508"/>
      <c r="O37" s="505"/>
      <c r="P37" s="509"/>
      <c r="Q37" s="510">
        <v>24</v>
      </c>
      <c r="R37" s="508"/>
      <c r="S37" s="510"/>
      <c r="T37" s="508"/>
      <c r="U37" s="510"/>
      <c r="V37" s="508"/>
      <c r="W37" s="510"/>
      <c r="X37" s="508"/>
      <c r="Y37" s="510"/>
      <c r="Z37" s="508"/>
      <c r="AA37" s="511"/>
      <c r="AB37" s="512">
        <f t="shared" si="4"/>
        <v>2</v>
      </c>
      <c r="AC37" s="512"/>
      <c r="AD37" s="512">
        <v>2</v>
      </c>
      <c r="AE37" s="512"/>
      <c r="AG37" s="500"/>
      <c r="AH37" s="500"/>
      <c r="AI37" s="500"/>
      <c r="AJ37" s="500"/>
      <c r="AK37" s="500"/>
      <c r="AL37" s="500"/>
      <c r="AM37" s="500"/>
    </row>
    <row r="38" spans="1:39" s="359" customFormat="1" ht="13.5">
      <c r="A38" s="421">
        <v>24</v>
      </c>
      <c r="B38" s="501" t="s">
        <v>64</v>
      </c>
      <c r="C38" s="455"/>
      <c r="D38" s="421">
        <v>6</v>
      </c>
      <c r="E38" s="502" t="s">
        <v>40</v>
      </c>
      <c r="F38" s="503" t="s">
        <v>40</v>
      </c>
      <c r="G38" s="504">
        <v>30</v>
      </c>
      <c r="H38" s="505">
        <v>30</v>
      </c>
      <c r="I38" s="506"/>
      <c r="J38" s="506"/>
      <c r="K38" s="506"/>
      <c r="L38" s="507"/>
      <c r="M38" s="507"/>
      <c r="N38" s="508"/>
      <c r="O38" s="505"/>
      <c r="P38" s="509"/>
      <c r="Q38" s="510"/>
      <c r="R38" s="508"/>
      <c r="S38" s="510">
        <v>30</v>
      </c>
      <c r="T38" s="508"/>
      <c r="U38" s="510"/>
      <c r="V38" s="508"/>
      <c r="W38" s="510"/>
      <c r="X38" s="508"/>
      <c r="Y38" s="510"/>
      <c r="Z38" s="508"/>
      <c r="AA38" s="511"/>
      <c r="AB38" s="512">
        <f t="shared" si="4"/>
        <v>3</v>
      </c>
      <c r="AC38" s="512"/>
      <c r="AD38" s="512">
        <v>5</v>
      </c>
      <c r="AE38" s="512"/>
      <c r="AG38" s="500"/>
      <c r="AH38" s="500"/>
      <c r="AI38" s="500"/>
      <c r="AJ38" s="500"/>
      <c r="AK38" s="500"/>
      <c r="AL38" s="500"/>
      <c r="AM38" s="500"/>
    </row>
    <row r="39" spans="1:39" s="359" customFormat="1" ht="13.5">
      <c r="A39" s="460">
        <v>25</v>
      </c>
      <c r="B39" s="513" t="s">
        <v>65</v>
      </c>
      <c r="C39" s="459"/>
      <c r="D39" s="460">
        <v>3</v>
      </c>
      <c r="E39" s="514"/>
      <c r="F39" s="515" t="s">
        <v>37</v>
      </c>
      <c r="G39" s="504">
        <v>24</v>
      </c>
      <c r="H39" s="516">
        <v>24</v>
      </c>
      <c r="I39" s="517"/>
      <c r="J39" s="517"/>
      <c r="K39" s="517"/>
      <c r="L39" s="518"/>
      <c r="M39" s="518"/>
      <c r="N39" s="519"/>
      <c r="O39" s="520"/>
      <c r="P39" s="521"/>
      <c r="Q39" s="520">
        <v>24</v>
      </c>
      <c r="R39" s="519"/>
      <c r="S39" s="520"/>
      <c r="T39" s="519"/>
      <c r="U39" s="520"/>
      <c r="V39" s="519"/>
      <c r="W39" s="520"/>
      <c r="X39" s="519"/>
      <c r="Y39" s="520"/>
      <c r="Z39" s="519"/>
      <c r="AA39" s="522"/>
      <c r="AB39" s="523">
        <f t="shared" si="4"/>
        <v>1.5</v>
      </c>
      <c r="AC39" s="523"/>
      <c r="AD39" s="523">
        <v>3</v>
      </c>
      <c r="AE39" s="523"/>
      <c r="AF39" s="369"/>
      <c r="AG39" s="500"/>
      <c r="AH39" s="500"/>
      <c r="AI39" s="500"/>
      <c r="AJ39" s="500"/>
      <c r="AK39" s="500"/>
      <c r="AL39" s="500"/>
      <c r="AM39" s="500"/>
    </row>
    <row r="40" spans="1:31" s="359" customFormat="1" ht="14.25" thickBot="1">
      <c r="A40" s="460">
        <v>26</v>
      </c>
      <c r="B40" s="513" t="s">
        <v>66</v>
      </c>
      <c r="C40" s="459"/>
      <c r="D40" s="460">
        <v>4</v>
      </c>
      <c r="E40" s="514" t="s">
        <v>40</v>
      </c>
      <c r="F40" s="515" t="s">
        <v>40</v>
      </c>
      <c r="G40" s="504">
        <v>30</v>
      </c>
      <c r="H40" s="516">
        <v>20</v>
      </c>
      <c r="I40" s="517">
        <v>10</v>
      </c>
      <c r="J40" s="517"/>
      <c r="K40" s="517"/>
      <c r="L40" s="518"/>
      <c r="M40" s="518"/>
      <c r="N40" s="519"/>
      <c r="O40" s="520"/>
      <c r="P40" s="521"/>
      <c r="Q40" s="516"/>
      <c r="R40" s="519"/>
      <c r="S40" s="516">
        <v>20</v>
      </c>
      <c r="T40" s="519">
        <v>10</v>
      </c>
      <c r="U40" s="520"/>
      <c r="V40" s="519"/>
      <c r="W40" s="516"/>
      <c r="X40" s="519"/>
      <c r="Y40" s="520"/>
      <c r="Z40" s="519"/>
      <c r="AA40" s="522"/>
      <c r="AB40" s="523">
        <f t="shared" si="4"/>
        <v>2</v>
      </c>
      <c r="AC40" s="523"/>
      <c r="AD40" s="523">
        <v>3</v>
      </c>
      <c r="AE40" s="523"/>
    </row>
    <row r="41" spans="1:31" s="405" customFormat="1" ht="15" thickBot="1" thickTop="1">
      <c r="A41" s="441" t="s">
        <v>11</v>
      </c>
      <c r="B41" s="442"/>
      <c r="C41" s="443"/>
      <c r="D41" s="444">
        <f>SUM(D30:D40)</f>
        <v>47</v>
      </c>
      <c r="E41" s="445"/>
      <c r="F41" s="445"/>
      <c r="G41" s="444">
        <f aca="true" t="shared" si="5" ref="G41:AE41">SUM(G30:G40)</f>
        <v>260</v>
      </c>
      <c r="H41" s="446">
        <f t="shared" si="5"/>
        <v>240</v>
      </c>
      <c r="I41" s="447">
        <f t="shared" si="5"/>
        <v>20</v>
      </c>
      <c r="J41" s="447">
        <f t="shared" si="5"/>
        <v>0</v>
      </c>
      <c r="K41" s="447">
        <f t="shared" si="5"/>
        <v>0</v>
      </c>
      <c r="L41" s="447">
        <f t="shared" si="5"/>
        <v>0</v>
      </c>
      <c r="M41" s="447">
        <f t="shared" si="5"/>
        <v>0</v>
      </c>
      <c r="N41" s="448">
        <f t="shared" si="5"/>
        <v>0</v>
      </c>
      <c r="O41" s="446">
        <f t="shared" si="5"/>
        <v>75</v>
      </c>
      <c r="P41" s="448">
        <f t="shared" si="5"/>
        <v>0</v>
      </c>
      <c r="Q41" s="446">
        <f t="shared" si="5"/>
        <v>115</v>
      </c>
      <c r="R41" s="448">
        <f t="shared" si="5"/>
        <v>10</v>
      </c>
      <c r="S41" s="446">
        <f t="shared" si="5"/>
        <v>50</v>
      </c>
      <c r="T41" s="448">
        <f t="shared" si="5"/>
        <v>10</v>
      </c>
      <c r="U41" s="446">
        <f t="shared" si="5"/>
        <v>0</v>
      </c>
      <c r="V41" s="448">
        <f t="shared" si="5"/>
        <v>0</v>
      </c>
      <c r="W41" s="446">
        <f t="shared" si="5"/>
        <v>0</v>
      </c>
      <c r="X41" s="448">
        <f t="shared" si="5"/>
        <v>0</v>
      </c>
      <c r="Y41" s="446">
        <f t="shared" si="5"/>
        <v>0</v>
      </c>
      <c r="Z41" s="448">
        <f t="shared" si="5"/>
        <v>0</v>
      </c>
      <c r="AA41" s="399">
        <f t="shared" si="5"/>
        <v>0</v>
      </c>
      <c r="AB41" s="448">
        <f t="shared" si="5"/>
        <v>23.5</v>
      </c>
      <c r="AC41" s="448">
        <f t="shared" si="5"/>
        <v>0</v>
      </c>
      <c r="AD41" s="448">
        <f t="shared" si="5"/>
        <v>36</v>
      </c>
      <c r="AE41" s="448">
        <f t="shared" si="5"/>
        <v>0</v>
      </c>
    </row>
    <row r="42" spans="1:31" ht="15" thickBot="1" thickTop="1">
      <c r="A42" s="524" t="s">
        <v>124</v>
      </c>
      <c r="B42" s="579"/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25"/>
      <c r="AB42" s="579"/>
      <c r="AC42" s="579"/>
      <c r="AD42" s="579"/>
      <c r="AE42" s="630"/>
    </row>
    <row r="43" spans="1:31" s="359" customFormat="1" ht="27.75" thickTop="1">
      <c r="A43" s="486">
        <v>27</v>
      </c>
      <c r="B43" s="526" t="s">
        <v>156</v>
      </c>
      <c r="C43" s="488"/>
      <c r="D43" s="486">
        <v>3</v>
      </c>
      <c r="E43" s="489"/>
      <c r="F43" s="489" t="s">
        <v>41</v>
      </c>
      <c r="G43" s="491">
        <v>16</v>
      </c>
      <c r="H43" s="492">
        <v>0</v>
      </c>
      <c r="I43" s="493">
        <v>16</v>
      </c>
      <c r="J43" s="493"/>
      <c r="K43" s="493"/>
      <c r="L43" s="493"/>
      <c r="M43" s="493"/>
      <c r="N43" s="493"/>
      <c r="O43" s="492"/>
      <c r="P43" s="495"/>
      <c r="Q43" s="492"/>
      <c r="R43" s="495"/>
      <c r="S43" s="492"/>
      <c r="T43" s="497"/>
      <c r="U43" s="492"/>
      <c r="V43" s="495">
        <v>16</v>
      </c>
      <c r="W43" s="492"/>
      <c r="X43" s="495"/>
      <c r="Y43" s="492"/>
      <c r="Z43" s="495"/>
      <c r="AA43" s="498">
        <v>3</v>
      </c>
      <c r="AB43" s="499">
        <f>D43/2</f>
        <v>1.5</v>
      </c>
      <c r="AC43" s="499"/>
      <c r="AD43" s="499">
        <v>1</v>
      </c>
      <c r="AE43" s="499"/>
    </row>
    <row r="44" spans="1:31" s="359" customFormat="1" ht="13.5">
      <c r="A44" s="421">
        <v>28</v>
      </c>
      <c r="B44" s="527" t="s">
        <v>157</v>
      </c>
      <c r="C44" s="455"/>
      <c r="D44" s="421">
        <v>2</v>
      </c>
      <c r="E44" s="502"/>
      <c r="F44" s="502" t="s">
        <v>41</v>
      </c>
      <c r="G44" s="504">
        <v>10</v>
      </c>
      <c r="H44" s="510">
        <v>0</v>
      </c>
      <c r="I44" s="506">
        <v>10</v>
      </c>
      <c r="J44" s="506"/>
      <c r="K44" s="506"/>
      <c r="L44" s="506"/>
      <c r="M44" s="506"/>
      <c r="N44" s="506"/>
      <c r="O44" s="510"/>
      <c r="P44" s="508"/>
      <c r="Q44" s="510"/>
      <c r="R44" s="508"/>
      <c r="S44" s="510"/>
      <c r="T44" s="528"/>
      <c r="U44" s="510"/>
      <c r="V44" s="508">
        <v>10</v>
      </c>
      <c r="W44" s="510"/>
      <c r="X44" s="508"/>
      <c r="Y44" s="510"/>
      <c r="Z44" s="508"/>
      <c r="AA44" s="511">
        <v>2</v>
      </c>
      <c r="AB44" s="512">
        <f aca="true" t="shared" si="6" ref="AB44:AB64">D44/2</f>
        <v>1</v>
      </c>
      <c r="AC44" s="512"/>
      <c r="AD44" s="512">
        <v>1</v>
      </c>
      <c r="AE44" s="512"/>
    </row>
    <row r="45" spans="1:31" s="359" customFormat="1" ht="26.25">
      <c r="A45" s="421">
        <v>29</v>
      </c>
      <c r="B45" s="529" t="s">
        <v>158</v>
      </c>
      <c r="C45" s="455"/>
      <c r="D45" s="421">
        <v>2</v>
      </c>
      <c r="E45" s="502"/>
      <c r="F45" s="502" t="s">
        <v>41</v>
      </c>
      <c r="G45" s="504">
        <v>16</v>
      </c>
      <c r="H45" s="510">
        <v>0</v>
      </c>
      <c r="I45" s="506">
        <v>16</v>
      </c>
      <c r="J45" s="506"/>
      <c r="K45" s="506"/>
      <c r="L45" s="506"/>
      <c r="M45" s="506"/>
      <c r="N45" s="506"/>
      <c r="O45" s="510"/>
      <c r="P45" s="508"/>
      <c r="Q45" s="510"/>
      <c r="R45" s="508"/>
      <c r="S45" s="510"/>
      <c r="T45" s="528"/>
      <c r="U45" s="510"/>
      <c r="V45" s="508">
        <v>16</v>
      </c>
      <c r="W45" s="510"/>
      <c r="X45" s="508"/>
      <c r="Y45" s="510"/>
      <c r="Z45" s="508"/>
      <c r="AA45" s="511">
        <v>2</v>
      </c>
      <c r="AB45" s="512">
        <f t="shared" si="6"/>
        <v>1</v>
      </c>
      <c r="AC45" s="512"/>
      <c r="AD45" s="512">
        <v>1</v>
      </c>
      <c r="AE45" s="512"/>
    </row>
    <row r="46" spans="1:31" ht="27">
      <c r="A46" s="418">
        <v>30</v>
      </c>
      <c r="B46" s="419" t="s">
        <v>72</v>
      </c>
      <c r="C46" s="420"/>
      <c r="D46" s="418">
        <v>5</v>
      </c>
      <c r="E46" s="422" t="s">
        <v>41</v>
      </c>
      <c r="F46" s="422" t="s">
        <v>41</v>
      </c>
      <c r="G46" s="424">
        <v>32</v>
      </c>
      <c r="H46" s="425">
        <v>8</v>
      </c>
      <c r="I46" s="426">
        <v>24</v>
      </c>
      <c r="J46" s="426"/>
      <c r="K46" s="426"/>
      <c r="L46" s="426"/>
      <c r="M46" s="426"/>
      <c r="N46" s="426"/>
      <c r="O46" s="425"/>
      <c r="P46" s="428"/>
      <c r="Q46" s="425"/>
      <c r="R46" s="428"/>
      <c r="S46" s="425"/>
      <c r="T46" s="530"/>
      <c r="U46" s="425">
        <v>8</v>
      </c>
      <c r="V46" s="428">
        <v>24</v>
      </c>
      <c r="W46" s="425"/>
      <c r="X46" s="428"/>
      <c r="Y46" s="425"/>
      <c r="Z46" s="428"/>
      <c r="AA46" s="531"/>
      <c r="AB46" s="429">
        <f t="shared" si="6"/>
        <v>2.5</v>
      </c>
      <c r="AC46" s="429"/>
      <c r="AD46" s="429"/>
      <c r="AE46" s="429"/>
    </row>
    <row r="47" spans="1:31" ht="13.5">
      <c r="A47" s="418">
        <v>31</v>
      </c>
      <c r="B47" s="419" t="s">
        <v>73</v>
      </c>
      <c r="C47" s="420"/>
      <c r="D47" s="418">
        <v>3</v>
      </c>
      <c r="E47" s="422" t="s">
        <v>41</v>
      </c>
      <c r="F47" s="422" t="s">
        <v>41</v>
      </c>
      <c r="G47" s="424">
        <v>16</v>
      </c>
      <c r="H47" s="425">
        <v>8</v>
      </c>
      <c r="I47" s="426">
        <v>8</v>
      </c>
      <c r="J47" s="426"/>
      <c r="K47" s="426"/>
      <c r="L47" s="426"/>
      <c r="M47" s="426"/>
      <c r="N47" s="426"/>
      <c r="O47" s="425"/>
      <c r="P47" s="428"/>
      <c r="Q47" s="425"/>
      <c r="R47" s="428"/>
      <c r="S47" s="425"/>
      <c r="T47" s="530"/>
      <c r="U47" s="425">
        <v>8</v>
      </c>
      <c r="V47" s="428">
        <v>8</v>
      </c>
      <c r="W47" s="425"/>
      <c r="X47" s="428"/>
      <c r="Y47" s="425"/>
      <c r="Z47" s="428"/>
      <c r="AA47" s="531"/>
      <c r="AB47" s="429">
        <f t="shared" si="6"/>
        <v>1.5</v>
      </c>
      <c r="AC47" s="429"/>
      <c r="AD47" s="429">
        <v>1.5</v>
      </c>
      <c r="AE47" s="429"/>
    </row>
    <row r="48" spans="1:31" ht="13.5">
      <c r="A48" s="418">
        <v>32</v>
      </c>
      <c r="B48" s="419" t="s">
        <v>74</v>
      </c>
      <c r="C48" s="420"/>
      <c r="D48" s="418">
        <v>2</v>
      </c>
      <c r="E48" s="422"/>
      <c r="F48" s="422" t="s">
        <v>41</v>
      </c>
      <c r="G48" s="424">
        <v>16</v>
      </c>
      <c r="H48" s="425">
        <v>16</v>
      </c>
      <c r="I48" s="426">
        <v>0</v>
      </c>
      <c r="J48" s="426"/>
      <c r="K48" s="426"/>
      <c r="L48" s="426"/>
      <c r="M48" s="426"/>
      <c r="N48" s="426"/>
      <c r="O48" s="425"/>
      <c r="P48" s="428"/>
      <c r="Q48" s="425"/>
      <c r="R48" s="428"/>
      <c r="S48" s="425"/>
      <c r="T48" s="530"/>
      <c r="U48" s="425">
        <v>16</v>
      </c>
      <c r="V48" s="428"/>
      <c r="W48" s="425"/>
      <c r="X48" s="428"/>
      <c r="Y48" s="425"/>
      <c r="Z48" s="428"/>
      <c r="AA48" s="531"/>
      <c r="AB48" s="429">
        <f t="shared" si="6"/>
        <v>1</v>
      </c>
      <c r="AC48" s="429"/>
      <c r="AD48" s="429">
        <v>1</v>
      </c>
      <c r="AE48" s="429"/>
    </row>
    <row r="49" spans="1:31" ht="13.5">
      <c r="A49" s="418">
        <v>33</v>
      </c>
      <c r="B49" s="419" t="s">
        <v>75</v>
      </c>
      <c r="C49" s="420"/>
      <c r="D49" s="418">
        <v>3</v>
      </c>
      <c r="E49" s="422"/>
      <c r="F49" s="422" t="s">
        <v>41</v>
      </c>
      <c r="G49" s="424">
        <v>16</v>
      </c>
      <c r="H49" s="425">
        <v>0</v>
      </c>
      <c r="I49" s="426">
        <v>16</v>
      </c>
      <c r="J49" s="426"/>
      <c r="K49" s="426"/>
      <c r="L49" s="426"/>
      <c r="M49" s="426"/>
      <c r="N49" s="426"/>
      <c r="O49" s="425"/>
      <c r="P49" s="428"/>
      <c r="Q49" s="425"/>
      <c r="R49" s="428"/>
      <c r="S49" s="425"/>
      <c r="T49" s="530"/>
      <c r="U49" s="425"/>
      <c r="V49" s="428">
        <v>16</v>
      </c>
      <c r="W49" s="425"/>
      <c r="X49" s="428"/>
      <c r="Y49" s="425"/>
      <c r="Z49" s="428"/>
      <c r="AA49" s="531"/>
      <c r="AB49" s="429">
        <f t="shared" si="6"/>
        <v>1.5</v>
      </c>
      <c r="AC49" s="429"/>
      <c r="AD49" s="429"/>
      <c r="AE49" s="429"/>
    </row>
    <row r="50" spans="1:31" ht="27">
      <c r="A50" s="418">
        <v>34</v>
      </c>
      <c r="B50" s="419" t="s">
        <v>76</v>
      </c>
      <c r="C50" s="420"/>
      <c r="D50" s="418">
        <v>3</v>
      </c>
      <c r="E50" s="422" t="s">
        <v>41</v>
      </c>
      <c r="F50" s="422" t="s">
        <v>41</v>
      </c>
      <c r="G50" s="424">
        <v>16</v>
      </c>
      <c r="H50" s="425">
        <v>16</v>
      </c>
      <c r="I50" s="426">
        <v>0</v>
      </c>
      <c r="J50" s="426"/>
      <c r="K50" s="426"/>
      <c r="L50" s="426"/>
      <c r="M50" s="426"/>
      <c r="N50" s="426"/>
      <c r="O50" s="425"/>
      <c r="P50" s="428"/>
      <c r="Q50" s="425"/>
      <c r="R50" s="428"/>
      <c r="S50" s="425"/>
      <c r="T50" s="530"/>
      <c r="U50" s="425">
        <v>16</v>
      </c>
      <c r="V50" s="428"/>
      <c r="W50" s="425"/>
      <c r="X50" s="428"/>
      <c r="Y50" s="425"/>
      <c r="Z50" s="428"/>
      <c r="AA50" s="531"/>
      <c r="AB50" s="429">
        <f t="shared" si="6"/>
        <v>1.5</v>
      </c>
      <c r="AC50" s="429"/>
      <c r="AD50" s="429">
        <v>1.5</v>
      </c>
      <c r="AE50" s="429"/>
    </row>
    <row r="51" spans="1:31" ht="13.5">
      <c r="A51" s="418">
        <v>35</v>
      </c>
      <c r="B51" s="419" t="s">
        <v>78</v>
      </c>
      <c r="C51" s="420"/>
      <c r="D51" s="418">
        <v>4</v>
      </c>
      <c r="E51" s="422"/>
      <c r="F51" s="422" t="s">
        <v>79</v>
      </c>
      <c r="G51" s="424">
        <v>24</v>
      </c>
      <c r="H51" s="425">
        <v>8</v>
      </c>
      <c r="I51" s="426">
        <v>16</v>
      </c>
      <c r="J51" s="426"/>
      <c r="K51" s="426"/>
      <c r="L51" s="426"/>
      <c r="M51" s="426"/>
      <c r="N51" s="426"/>
      <c r="O51" s="425"/>
      <c r="P51" s="428"/>
      <c r="Q51" s="425"/>
      <c r="R51" s="428"/>
      <c r="S51" s="425"/>
      <c r="T51" s="530"/>
      <c r="U51" s="425"/>
      <c r="V51" s="428"/>
      <c r="W51" s="425">
        <v>8</v>
      </c>
      <c r="X51" s="428">
        <v>16</v>
      </c>
      <c r="Y51" s="425"/>
      <c r="Z51" s="428"/>
      <c r="AA51" s="531"/>
      <c r="AB51" s="429">
        <f t="shared" si="6"/>
        <v>2</v>
      </c>
      <c r="AC51" s="429"/>
      <c r="AD51" s="429">
        <v>3</v>
      </c>
      <c r="AE51" s="429"/>
    </row>
    <row r="52" spans="1:31" ht="13.5">
      <c r="A52" s="418">
        <v>36</v>
      </c>
      <c r="B52" s="419" t="s">
        <v>80</v>
      </c>
      <c r="C52" s="420"/>
      <c r="D52" s="418">
        <v>3</v>
      </c>
      <c r="E52" s="422"/>
      <c r="F52" s="422" t="s">
        <v>79</v>
      </c>
      <c r="G52" s="424">
        <v>16</v>
      </c>
      <c r="H52" s="425">
        <v>0</v>
      </c>
      <c r="I52" s="426">
        <v>16</v>
      </c>
      <c r="J52" s="426"/>
      <c r="K52" s="426"/>
      <c r="L52" s="426"/>
      <c r="M52" s="426"/>
      <c r="N52" s="426"/>
      <c r="O52" s="425"/>
      <c r="P52" s="428"/>
      <c r="Q52" s="425"/>
      <c r="R52" s="428"/>
      <c r="S52" s="425"/>
      <c r="T52" s="530"/>
      <c r="U52" s="425"/>
      <c r="V52" s="428"/>
      <c r="W52" s="425"/>
      <c r="X52" s="428">
        <v>16</v>
      </c>
      <c r="Y52" s="425"/>
      <c r="Z52" s="428"/>
      <c r="AA52" s="531"/>
      <c r="AB52" s="429">
        <f t="shared" si="6"/>
        <v>1.5</v>
      </c>
      <c r="AC52" s="429"/>
      <c r="AD52" s="429">
        <v>2</v>
      </c>
      <c r="AE52" s="429"/>
    </row>
    <row r="53" spans="1:31" ht="27">
      <c r="A53" s="418">
        <v>37</v>
      </c>
      <c r="B53" s="419" t="s">
        <v>81</v>
      </c>
      <c r="C53" s="420"/>
      <c r="D53" s="418">
        <v>4</v>
      </c>
      <c r="E53" s="422" t="s">
        <v>79</v>
      </c>
      <c r="F53" s="422" t="s">
        <v>79</v>
      </c>
      <c r="G53" s="424">
        <v>24</v>
      </c>
      <c r="H53" s="425">
        <v>8</v>
      </c>
      <c r="I53" s="426">
        <v>16</v>
      </c>
      <c r="J53" s="426"/>
      <c r="K53" s="426"/>
      <c r="L53" s="426"/>
      <c r="M53" s="426"/>
      <c r="N53" s="426"/>
      <c r="O53" s="425"/>
      <c r="P53" s="428"/>
      <c r="Q53" s="425"/>
      <c r="R53" s="428"/>
      <c r="S53" s="425"/>
      <c r="T53" s="530"/>
      <c r="U53" s="425"/>
      <c r="V53" s="428"/>
      <c r="W53" s="425">
        <v>8</v>
      </c>
      <c r="X53" s="428">
        <v>16</v>
      </c>
      <c r="Y53" s="425"/>
      <c r="Z53" s="428"/>
      <c r="AA53" s="531"/>
      <c r="AB53" s="429">
        <f t="shared" si="6"/>
        <v>2</v>
      </c>
      <c r="AC53" s="429"/>
      <c r="AD53" s="429">
        <v>3</v>
      </c>
      <c r="AE53" s="429"/>
    </row>
    <row r="54" spans="1:31" ht="27">
      <c r="A54" s="418">
        <v>38</v>
      </c>
      <c r="B54" s="419" t="s">
        <v>82</v>
      </c>
      <c r="C54" s="420"/>
      <c r="D54" s="418">
        <v>4</v>
      </c>
      <c r="E54" s="422" t="s">
        <v>79</v>
      </c>
      <c r="F54" s="422" t="s">
        <v>79</v>
      </c>
      <c r="G54" s="424">
        <v>24</v>
      </c>
      <c r="H54" s="425">
        <v>8</v>
      </c>
      <c r="I54" s="426">
        <v>16</v>
      </c>
      <c r="J54" s="426"/>
      <c r="K54" s="426"/>
      <c r="L54" s="426"/>
      <c r="M54" s="426"/>
      <c r="N54" s="426"/>
      <c r="O54" s="425"/>
      <c r="P54" s="428"/>
      <c r="Q54" s="425"/>
      <c r="R54" s="428"/>
      <c r="S54" s="425"/>
      <c r="T54" s="530"/>
      <c r="U54" s="425"/>
      <c r="V54" s="428"/>
      <c r="W54" s="425">
        <v>8</v>
      </c>
      <c r="X54" s="428">
        <v>16</v>
      </c>
      <c r="Y54" s="425"/>
      <c r="Z54" s="428"/>
      <c r="AA54" s="531"/>
      <c r="AB54" s="429">
        <f t="shared" si="6"/>
        <v>2</v>
      </c>
      <c r="AC54" s="429"/>
      <c r="AD54" s="429">
        <v>2</v>
      </c>
      <c r="AE54" s="429"/>
    </row>
    <row r="55" spans="1:31" ht="39">
      <c r="A55" s="418">
        <v>39</v>
      </c>
      <c r="B55" s="532" t="s">
        <v>83</v>
      </c>
      <c r="C55" s="420"/>
      <c r="D55" s="421">
        <v>3</v>
      </c>
      <c r="E55" s="422"/>
      <c r="F55" s="422" t="s">
        <v>79</v>
      </c>
      <c r="G55" s="424">
        <v>16</v>
      </c>
      <c r="H55" s="425">
        <v>0</v>
      </c>
      <c r="I55" s="426">
        <v>16</v>
      </c>
      <c r="J55" s="426"/>
      <c r="K55" s="426"/>
      <c r="L55" s="426"/>
      <c r="M55" s="426"/>
      <c r="N55" s="426"/>
      <c r="O55" s="425"/>
      <c r="P55" s="428"/>
      <c r="Q55" s="425"/>
      <c r="R55" s="428"/>
      <c r="S55" s="425"/>
      <c r="T55" s="530"/>
      <c r="U55" s="425"/>
      <c r="V55" s="428"/>
      <c r="W55" s="425"/>
      <c r="X55" s="428">
        <v>16</v>
      </c>
      <c r="Y55" s="425"/>
      <c r="Z55" s="428"/>
      <c r="AA55" s="531"/>
      <c r="AB55" s="429">
        <f t="shared" si="6"/>
        <v>1.5</v>
      </c>
      <c r="AC55" s="429"/>
      <c r="AD55" s="429">
        <v>3</v>
      </c>
      <c r="AE55" s="429"/>
    </row>
    <row r="56" spans="1:31" ht="27">
      <c r="A56" s="418">
        <v>40</v>
      </c>
      <c r="B56" s="419" t="s">
        <v>84</v>
      </c>
      <c r="C56" s="420"/>
      <c r="D56" s="421">
        <v>4</v>
      </c>
      <c r="E56" s="422"/>
      <c r="F56" s="422" t="s">
        <v>79</v>
      </c>
      <c r="G56" s="424">
        <v>24</v>
      </c>
      <c r="H56" s="425">
        <v>8</v>
      </c>
      <c r="I56" s="426">
        <v>16</v>
      </c>
      <c r="J56" s="426"/>
      <c r="K56" s="426"/>
      <c r="L56" s="426"/>
      <c r="M56" s="426"/>
      <c r="N56" s="426"/>
      <c r="O56" s="425"/>
      <c r="P56" s="428"/>
      <c r="Q56" s="425"/>
      <c r="R56" s="428"/>
      <c r="S56" s="425"/>
      <c r="T56" s="530"/>
      <c r="U56" s="425"/>
      <c r="V56" s="428"/>
      <c r="W56" s="425">
        <v>8</v>
      </c>
      <c r="X56" s="428">
        <v>16</v>
      </c>
      <c r="Y56" s="425"/>
      <c r="Z56" s="428"/>
      <c r="AA56" s="531"/>
      <c r="AB56" s="429">
        <f t="shared" si="6"/>
        <v>2</v>
      </c>
      <c r="AC56" s="429"/>
      <c r="AD56" s="429"/>
      <c r="AE56" s="429"/>
    </row>
    <row r="57" spans="1:31" s="359" customFormat="1" ht="27">
      <c r="A57" s="421">
        <v>41</v>
      </c>
      <c r="B57" s="527" t="s">
        <v>95</v>
      </c>
      <c r="C57" s="455"/>
      <c r="D57" s="421">
        <v>2</v>
      </c>
      <c r="E57" s="502"/>
      <c r="F57" s="502" t="s">
        <v>79</v>
      </c>
      <c r="G57" s="504">
        <v>16</v>
      </c>
      <c r="H57" s="510"/>
      <c r="I57" s="506">
        <v>16</v>
      </c>
      <c r="J57" s="506"/>
      <c r="K57" s="506"/>
      <c r="L57" s="506"/>
      <c r="M57" s="506"/>
      <c r="N57" s="506"/>
      <c r="O57" s="510"/>
      <c r="P57" s="508"/>
      <c r="Q57" s="510"/>
      <c r="R57" s="508"/>
      <c r="S57" s="510"/>
      <c r="T57" s="528"/>
      <c r="U57" s="510"/>
      <c r="V57" s="508"/>
      <c r="W57" s="510"/>
      <c r="X57" s="508">
        <v>16</v>
      </c>
      <c r="Y57" s="510"/>
      <c r="Z57" s="508"/>
      <c r="AA57" s="511"/>
      <c r="AB57" s="512">
        <f t="shared" si="6"/>
        <v>1</v>
      </c>
      <c r="AC57" s="512"/>
      <c r="AD57" s="512"/>
      <c r="AE57" s="512"/>
    </row>
    <row r="58" spans="1:31" s="359" customFormat="1" ht="13.5">
      <c r="A58" s="421">
        <v>42</v>
      </c>
      <c r="B58" s="527" t="s">
        <v>85</v>
      </c>
      <c r="C58" s="455"/>
      <c r="D58" s="421">
        <v>3</v>
      </c>
      <c r="E58" s="502"/>
      <c r="F58" s="502" t="s">
        <v>79</v>
      </c>
      <c r="G58" s="504">
        <v>16</v>
      </c>
      <c r="H58" s="510">
        <v>8</v>
      </c>
      <c r="I58" s="506">
        <v>8</v>
      </c>
      <c r="J58" s="506"/>
      <c r="K58" s="506"/>
      <c r="L58" s="506"/>
      <c r="M58" s="506"/>
      <c r="N58" s="506"/>
      <c r="O58" s="510"/>
      <c r="P58" s="508"/>
      <c r="Q58" s="510"/>
      <c r="R58" s="508"/>
      <c r="S58" s="510"/>
      <c r="T58" s="528"/>
      <c r="U58" s="510"/>
      <c r="V58" s="508"/>
      <c r="W58" s="510">
        <v>8</v>
      </c>
      <c r="X58" s="508">
        <v>8</v>
      </c>
      <c r="Y58" s="510"/>
      <c r="Z58" s="508"/>
      <c r="AA58" s="511"/>
      <c r="AB58" s="512">
        <f t="shared" si="6"/>
        <v>1.5</v>
      </c>
      <c r="AC58" s="512"/>
      <c r="AD58" s="512"/>
      <c r="AE58" s="512"/>
    </row>
    <row r="59" spans="1:31" s="359" customFormat="1" ht="27">
      <c r="A59" s="421">
        <v>43</v>
      </c>
      <c r="B59" s="527" t="s">
        <v>159</v>
      </c>
      <c r="C59" s="455"/>
      <c r="D59" s="421">
        <v>1</v>
      </c>
      <c r="E59" s="502"/>
      <c r="F59" s="502" t="s">
        <v>79</v>
      </c>
      <c r="G59" s="504">
        <v>10</v>
      </c>
      <c r="H59" s="510"/>
      <c r="I59" s="506">
        <v>10</v>
      </c>
      <c r="J59" s="506"/>
      <c r="K59" s="506"/>
      <c r="L59" s="506"/>
      <c r="M59" s="506"/>
      <c r="N59" s="506"/>
      <c r="O59" s="510"/>
      <c r="P59" s="508"/>
      <c r="Q59" s="510"/>
      <c r="R59" s="508"/>
      <c r="S59" s="510"/>
      <c r="T59" s="528"/>
      <c r="U59" s="510"/>
      <c r="V59" s="508"/>
      <c r="W59" s="510"/>
      <c r="X59" s="508">
        <v>10</v>
      </c>
      <c r="Y59" s="510"/>
      <c r="Z59" s="508"/>
      <c r="AA59" s="511">
        <v>2</v>
      </c>
      <c r="AB59" s="512">
        <f t="shared" si="6"/>
        <v>0.5</v>
      </c>
      <c r="AC59" s="512"/>
      <c r="AD59" s="512">
        <v>1</v>
      </c>
      <c r="AE59" s="512"/>
    </row>
    <row r="60" spans="1:31" s="359" customFormat="1" ht="27">
      <c r="A60" s="421">
        <v>44</v>
      </c>
      <c r="B60" s="527" t="s">
        <v>160</v>
      </c>
      <c r="C60" s="455"/>
      <c r="D60" s="421">
        <v>2</v>
      </c>
      <c r="E60" s="502"/>
      <c r="F60" s="502" t="s">
        <v>69</v>
      </c>
      <c r="G60" s="504">
        <v>16</v>
      </c>
      <c r="H60" s="510">
        <v>8</v>
      </c>
      <c r="I60" s="506">
        <v>8</v>
      </c>
      <c r="J60" s="506"/>
      <c r="K60" s="506"/>
      <c r="L60" s="506"/>
      <c r="M60" s="506"/>
      <c r="N60" s="506"/>
      <c r="O60" s="510"/>
      <c r="P60" s="508"/>
      <c r="Q60" s="510"/>
      <c r="R60" s="508"/>
      <c r="S60" s="510"/>
      <c r="T60" s="528"/>
      <c r="U60" s="510"/>
      <c r="V60" s="508"/>
      <c r="W60" s="510"/>
      <c r="X60" s="508"/>
      <c r="Y60" s="510">
        <v>8</v>
      </c>
      <c r="Z60" s="508">
        <v>8</v>
      </c>
      <c r="AA60" s="511">
        <v>2</v>
      </c>
      <c r="AB60" s="512">
        <f t="shared" si="6"/>
        <v>1</v>
      </c>
      <c r="AC60" s="512"/>
      <c r="AD60" s="512">
        <v>1</v>
      </c>
      <c r="AE60" s="512"/>
    </row>
    <row r="61" spans="1:31" s="359" customFormat="1" ht="27">
      <c r="A61" s="421">
        <v>45</v>
      </c>
      <c r="B61" s="527" t="s">
        <v>86</v>
      </c>
      <c r="C61" s="455"/>
      <c r="D61" s="421">
        <v>2</v>
      </c>
      <c r="E61" s="502"/>
      <c r="F61" s="502" t="s">
        <v>69</v>
      </c>
      <c r="G61" s="504">
        <v>16</v>
      </c>
      <c r="H61" s="510">
        <v>0</v>
      </c>
      <c r="I61" s="506">
        <v>16</v>
      </c>
      <c r="J61" s="506"/>
      <c r="K61" s="506"/>
      <c r="L61" s="506"/>
      <c r="M61" s="506"/>
      <c r="N61" s="506"/>
      <c r="O61" s="510"/>
      <c r="P61" s="508"/>
      <c r="Q61" s="510"/>
      <c r="R61" s="508"/>
      <c r="S61" s="510"/>
      <c r="T61" s="528"/>
      <c r="U61" s="510"/>
      <c r="V61" s="508"/>
      <c r="W61" s="510"/>
      <c r="X61" s="508"/>
      <c r="Y61" s="510"/>
      <c r="Z61" s="508">
        <v>16</v>
      </c>
      <c r="AA61" s="511"/>
      <c r="AB61" s="512">
        <f t="shared" si="6"/>
        <v>1</v>
      </c>
      <c r="AC61" s="512"/>
      <c r="AD61" s="512"/>
      <c r="AE61" s="512"/>
    </row>
    <row r="62" spans="1:31" s="359" customFormat="1" ht="26.25">
      <c r="A62" s="421">
        <v>46</v>
      </c>
      <c r="B62" s="529" t="s">
        <v>161</v>
      </c>
      <c r="C62" s="455"/>
      <c r="D62" s="421">
        <v>3</v>
      </c>
      <c r="E62" s="502" t="s">
        <v>69</v>
      </c>
      <c r="F62" s="502" t="s">
        <v>69</v>
      </c>
      <c r="G62" s="504">
        <v>16</v>
      </c>
      <c r="H62" s="510">
        <v>8</v>
      </c>
      <c r="I62" s="506">
        <v>8</v>
      </c>
      <c r="J62" s="506"/>
      <c r="K62" s="506"/>
      <c r="L62" s="506"/>
      <c r="M62" s="506"/>
      <c r="N62" s="506"/>
      <c r="O62" s="510"/>
      <c r="P62" s="508"/>
      <c r="Q62" s="510"/>
      <c r="R62" s="508"/>
      <c r="S62" s="510"/>
      <c r="T62" s="528"/>
      <c r="U62" s="510"/>
      <c r="V62" s="508"/>
      <c r="W62" s="510"/>
      <c r="X62" s="508"/>
      <c r="Y62" s="510">
        <v>8</v>
      </c>
      <c r="Z62" s="508">
        <v>8</v>
      </c>
      <c r="AA62" s="511">
        <v>3</v>
      </c>
      <c r="AB62" s="512">
        <f t="shared" si="6"/>
        <v>1.5</v>
      </c>
      <c r="AC62" s="512"/>
      <c r="AD62" s="512">
        <v>2</v>
      </c>
      <c r="AE62" s="512"/>
    </row>
    <row r="63" spans="1:31" s="359" customFormat="1" ht="27">
      <c r="A63" s="421">
        <v>47</v>
      </c>
      <c r="B63" s="527" t="s">
        <v>162</v>
      </c>
      <c r="C63" s="455"/>
      <c r="D63" s="421">
        <v>2</v>
      </c>
      <c r="E63" s="502" t="s">
        <v>69</v>
      </c>
      <c r="F63" s="502" t="s">
        <v>69</v>
      </c>
      <c r="G63" s="504">
        <v>16</v>
      </c>
      <c r="H63" s="510">
        <v>8</v>
      </c>
      <c r="I63" s="506">
        <v>8</v>
      </c>
      <c r="J63" s="506"/>
      <c r="K63" s="506"/>
      <c r="L63" s="506"/>
      <c r="M63" s="506"/>
      <c r="N63" s="506"/>
      <c r="O63" s="510"/>
      <c r="P63" s="508"/>
      <c r="Q63" s="510"/>
      <c r="R63" s="508"/>
      <c r="S63" s="510"/>
      <c r="T63" s="528"/>
      <c r="U63" s="510"/>
      <c r="V63" s="508"/>
      <c r="W63" s="510"/>
      <c r="X63" s="508"/>
      <c r="Y63" s="510">
        <v>8</v>
      </c>
      <c r="Z63" s="508">
        <v>8</v>
      </c>
      <c r="AA63" s="511">
        <v>2</v>
      </c>
      <c r="AB63" s="512">
        <f t="shared" si="6"/>
        <v>1</v>
      </c>
      <c r="AC63" s="512"/>
      <c r="AD63" s="512">
        <v>1</v>
      </c>
      <c r="AE63" s="512"/>
    </row>
    <row r="64" spans="1:31" ht="14.25" thickBot="1">
      <c r="A64" s="418">
        <v>48</v>
      </c>
      <c r="B64" s="419" t="s">
        <v>87</v>
      </c>
      <c r="C64" s="420"/>
      <c r="D64" s="418">
        <v>3</v>
      </c>
      <c r="E64" s="422"/>
      <c r="F64" s="422" t="s">
        <v>69</v>
      </c>
      <c r="G64" s="424">
        <v>24</v>
      </c>
      <c r="H64" s="425">
        <v>8</v>
      </c>
      <c r="I64" s="426">
        <v>16</v>
      </c>
      <c r="J64" s="426"/>
      <c r="K64" s="426"/>
      <c r="L64" s="426"/>
      <c r="M64" s="426"/>
      <c r="N64" s="426"/>
      <c r="O64" s="425"/>
      <c r="P64" s="428"/>
      <c r="Q64" s="425"/>
      <c r="R64" s="428"/>
      <c r="S64" s="425"/>
      <c r="T64" s="530"/>
      <c r="U64" s="425"/>
      <c r="V64" s="428"/>
      <c r="W64" s="425"/>
      <c r="X64" s="428"/>
      <c r="Y64" s="425">
        <v>8</v>
      </c>
      <c r="Z64" s="428">
        <v>16</v>
      </c>
      <c r="AA64" s="531"/>
      <c r="AB64" s="429">
        <f t="shared" si="6"/>
        <v>1.5</v>
      </c>
      <c r="AC64" s="429"/>
      <c r="AD64" s="429"/>
      <c r="AE64" s="429"/>
    </row>
    <row r="65" spans="1:31" s="542" customFormat="1" ht="14.25" thickBot="1" thickTop="1">
      <c r="A65" s="533" t="s">
        <v>11</v>
      </c>
      <c r="B65" s="534"/>
      <c r="C65" s="535"/>
      <c r="D65" s="536">
        <f>SUM(D43:D64)</f>
        <v>63</v>
      </c>
      <c r="E65" s="537"/>
      <c r="F65" s="537"/>
      <c r="G65" s="536">
        <f aca="true" t="shared" si="7" ref="G65:AE65">SUM(G43:G64)</f>
        <v>396</v>
      </c>
      <c r="H65" s="538">
        <f t="shared" si="7"/>
        <v>120</v>
      </c>
      <c r="I65" s="539">
        <f t="shared" si="7"/>
        <v>276</v>
      </c>
      <c r="J65" s="539">
        <f t="shared" si="7"/>
        <v>0</v>
      </c>
      <c r="K65" s="539">
        <f t="shared" si="7"/>
        <v>0</v>
      </c>
      <c r="L65" s="539">
        <f t="shared" si="7"/>
        <v>0</v>
      </c>
      <c r="M65" s="539">
        <f t="shared" si="7"/>
        <v>0</v>
      </c>
      <c r="N65" s="539">
        <f t="shared" si="7"/>
        <v>0</v>
      </c>
      <c r="O65" s="538">
        <f t="shared" si="7"/>
        <v>0</v>
      </c>
      <c r="P65" s="540">
        <f t="shared" si="7"/>
        <v>0</v>
      </c>
      <c r="Q65" s="538">
        <f t="shared" si="7"/>
        <v>0</v>
      </c>
      <c r="R65" s="540">
        <f t="shared" si="7"/>
        <v>0</v>
      </c>
      <c r="S65" s="538">
        <f t="shared" si="7"/>
        <v>0</v>
      </c>
      <c r="T65" s="540">
        <f t="shared" si="7"/>
        <v>0</v>
      </c>
      <c r="U65" s="538">
        <f t="shared" si="7"/>
        <v>48</v>
      </c>
      <c r="V65" s="540">
        <f t="shared" si="7"/>
        <v>90</v>
      </c>
      <c r="W65" s="538">
        <f t="shared" si="7"/>
        <v>40</v>
      </c>
      <c r="X65" s="540">
        <f t="shared" si="7"/>
        <v>130</v>
      </c>
      <c r="Y65" s="538">
        <f t="shared" si="7"/>
        <v>32</v>
      </c>
      <c r="Z65" s="540">
        <f t="shared" si="7"/>
        <v>56</v>
      </c>
      <c r="AA65" s="541">
        <f t="shared" si="7"/>
        <v>16</v>
      </c>
      <c r="AB65" s="540">
        <f t="shared" si="7"/>
        <v>31.5</v>
      </c>
      <c r="AC65" s="540">
        <f t="shared" si="7"/>
        <v>0</v>
      </c>
      <c r="AD65" s="540">
        <f t="shared" si="7"/>
        <v>25</v>
      </c>
      <c r="AE65" s="540">
        <f t="shared" si="7"/>
        <v>0</v>
      </c>
    </row>
    <row r="66" spans="1:31" s="542" customFormat="1" ht="15" thickBot="1" thickTop="1">
      <c r="A66" s="543" t="s">
        <v>127</v>
      </c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  <c r="X66" s="402"/>
      <c r="Y66" s="402"/>
      <c r="Z66" s="402"/>
      <c r="AA66" s="402"/>
      <c r="AB66" s="402"/>
      <c r="AC66" s="402"/>
      <c r="AD66" s="402"/>
      <c r="AE66" s="402"/>
    </row>
    <row r="67" spans="1:31" s="631" customFormat="1" ht="42" thickTop="1">
      <c r="A67" s="486">
        <v>49</v>
      </c>
      <c r="B67" s="544" t="s">
        <v>134</v>
      </c>
      <c r="C67" s="545"/>
      <c r="D67" s="546">
        <v>1</v>
      </c>
      <c r="E67" s="546"/>
      <c r="F67" s="546">
        <v>2</v>
      </c>
      <c r="G67" s="546">
        <v>10</v>
      </c>
      <c r="H67" s="547">
        <v>5</v>
      </c>
      <c r="I67" s="548">
        <v>5</v>
      </c>
      <c r="J67" s="548"/>
      <c r="K67" s="548"/>
      <c r="L67" s="548"/>
      <c r="M67" s="548"/>
      <c r="N67" s="549"/>
      <c r="O67" s="547"/>
      <c r="P67" s="549"/>
      <c r="Q67" s="547">
        <v>5</v>
      </c>
      <c r="R67" s="549">
        <v>5</v>
      </c>
      <c r="S67" s="547"/>
      <c r="T67" s="549"/>
      <c r="U67" s="547"/>
      <c r="V67" s="549"/>
      <c r="W67" s="547"/>
      <c r="X67" s="549"/>
      <c r="Y67" s="547"/>
      <c r="Z67" s="549"/>
      <c r="AA67" s="546">
        <v>1</v>
      </c>
      <c r="AB67" s="550">
        <f>D67/2</f>
        <v>0.5</v>
      </c>
      <c r="AC67" s="546"/>
      <c r="AD67" s="546"/>
      <c r="AE67" s="546"/>
    </row>
    <row r="68" spans="1:31" s="631" customFormat="1" ht="27.75" thickBot="1">
      <c r="A68" s="551">
        <v>50</v>
      </c>
      <c r="B68" s="552" t="s">
        <v>135</v>
      </c>
      <c r="C68" s="553"/>
      <c r="D68" s="554">
        <v>2</v>
      </c>
      <c r="E68" s="554"/>
      <c r="F68" s="554">
        <v>6</v>
      </c>
      <c r="G68" s="554">
        <v>20</v>
      </c>
      <c r="H68" s="555">
        <v>5</v>
      </c>
      <c r="I68" s="556">
        <v>15</v>
      </c>
      <c r="J68" s="556"/>
      <c r="K68" s="556"/>
      <c r="L68" s="556"/>
      <c r="M68" s="556"/>
      <c r="N68" s="557"/>
      <c r="O68" s="555"/>
      <c r="P68" s="557"/>
      <c r="Q68" s="555"/>
      <c r="R68" s="557"/>
      <c r="S68" s="555"/>
      <c r="T68" s="557"/>
      <c r="U68" s="555"/>
      <c r="V68" s="557"/>
      <c r="W68" s="555"/>
      <c r="X68" s="557"/>
      <c r="Y68" s="555">
        <v>5</v>
      </c>
      <c r="Z68" s="557">
        <v>15</v>
      </c>
      <c r="AA68" s="554">
        <v>2</v>
      </c>
      <c r="AB68" s="558">
        <f>D68/2</f>
        <v>1</v>
      </c>
      <c r="AC68" s="554"/>
      <c r="AD68" s="554"/>
      <c r="AE68" s="554"/>
    </row>
    <row r="69" spans="1:31" s="542" customFormat="1" ht="14.25" thickBot="1" thickTop="1">
      <c r="A69" s="533" t="s">
        <v>11</v>
      </c>
      <c r="B69" s="559"/>
      <c r="C69" s="560"/>
      <c r="D69" s="561">
        <f>SUM(D67:D68)</f>
        <v>3</v>
      </c>
      <c r="E69" s="561">
        <f aca="true" t="shared" si="8" ref="E69:AE69">SUM(E67:E68)</f>
        <v>0</v>
      </c>
      <c r="F69" s="561">
        <f t="shared" si="8"/>
        <v>8</v>
      </c>
      <c r="G69" s="561">
        <f t="shared" si="8"/>
        <v>30</v>
      </c>
      <c r="H69" s="538">
        <f t="shared" si="8"/>
        <v>10</v>
      </c>
      <c r="I69" s="562">
        <f t="shared" si="8"/>
        <v>20</v>
      </c>
      <c r="J69" s="562">
        <f t="shared" si="8"/>
        <v>0</v>
      </c>
      <c r="K69" s="562">
        <f t="shared" si="8"/>
        <v>0</v>
      </c>
      <c r="L69" s="562">
        <f t="shared" si="8"/>
        <v>0</v>
      </c>
      <c r="M69" s="562">
        <f t="shared" si="8"/>
        <v>0</v>
      </c>
      <c r="N69" s="563">
        <f t="shared" si="8"/>
        <v>0</v>
      </c>
      <c r="O69" s="538">
        <f t="shared" si="8"/>
        <v>0</v>
      </c>
      <c r="P69" s="540">
        <f t="shared" si="8"/>
        <v>0</v>
      </c>
      <c r="Q69" s="564">
        <f t="shared" si="8"/>
        <v>5</v>
      </c>
      <c r="R69" s="563">
        <f t="shared" si="8"/>
        <v>5</v>
      </c>
      <c r="S69" s="538">
        <f t="shared" si="8"/>
        <v>0</v>
      </c>
      <c r="T69" s="563">
        <f t="shared" si="8"/>
        <v>0</v>
      </c>
      <c r="U69" s="538">
        <f t="shared" si="8"/>
        <v>0</v>
      </c>
      <c r="V69" s="540">
        <f t="shared" si="8"/>
        <v>0</v>
      </c>
      <c r="W69" s="564">
        <f t="shared" si="8"/>
        <v>0</v>
      </c>
      <c r="X69" s="563">
        <f t="shared" si="8"/>
        <v>0</v>
      </c>
      <c r="Y69" s="538">
        <f t="shared" si="8"/>
        <v>5</v>
      </c>
      <c r="Z69" s="563">
        <f t="shared" si="8"/>
        <v>15</v>
      </c>
      <c r="AA69" s="565">
        <f t="shared" si="8"/>
        <v>3</v>
      </c>
      <c r="AB69" s="566">
        <f t="shared" si="8"/>
        <v>1.5</v>
      </c>
      <c r="AC69" s="561">
        <f t="shared" si="8"/>
        <v>0</v>
      </c>
      <c r="AD69" s="561">
        <f t="shared" si="8"/>
        <v>0</v>
      </c>
      <c r="AE69" s="538">
        <f t="shared" si="8"/>
        <v>0</v>
      </c>
    </row>
    <row r="70" spans="1:31" ht="15" thickBot="1" thickTop="1">
      <c r="A70" s="401" t="s">
        <v>130</v>
      </c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3"/>
      <c r="AB70" s="402"/>
      <c r="AC70" s="402"/>
      <c r="AD70" s="402"/>
      <c r="AE70" s="404"/>
    </row>
    <row r="71" spans="1:31" ht="39.75" thickTop="1">
      <c r="A71" s="406">
        <v>51</v>
      </c>
      <c r="B71" s="567" t="s">
        <v>67</v>
      </c>
      <c r="C71" s="408"/>
      <c r="D71" s="406">
        <v>2</v>
      </c>
      <c r="E71" s="409"/>
      <c r="F71" s="409" t="s">
        <v>40</v>
      </c>
      <c r="G71" s="411">
        <v>10</v>
      </c>
      <c r="H71" s="412">
        <v>10</v>
      </c>
      <c r="I71" s="413"/>
      <c r="J71" s="413"/>
      <c r="K71" s="413"/>
      <c r="L71" s="413"/>
      <c r="M71" s="413"/>
      <c r="N71" s="413"/>
      <c r="O71" s="412"/>
      <c r="P71" s="415"/>
      <c r="Q71" s="412"/>
      <c r="R71" s="415"/>
      <c r="S71" s="412">
        <v>10</v>
      </c>
      <c r="T71" s="568"/>
      <c r="U71" s="412"/>
      <c r="V71" s="415"/>
      <c r="W71" s="412"/>
      <c r="X71" s="415"/>
      <c r="Y71" s="412"/>
      <c r="Z71" s="415"/>
      <c r="AA71" s="569">
        <v>2</v>
      </c>
      <c r="AB71" s="416">
        <f>D71/2</f>
        <v>1</v>
      </c>
      <c r="AC71" s="416"/>
      <c r="AD71" s="416"/>
      <c r="AE71" s="416"/>
    </row>
    <row r="72" spans="1:31" ht="39">
      <c r="A72" s="432">
        <v>52</v>
      </c>
      <c r="B72" s="570" t="s">
        <v>68</v>
      </c>
      <c r="C72" s="433"/>
      <c r="D72" s="432">
        <v>2</v>
      </c>
      <c r="E72" s="434"/>
      <c r="F72" s="434" t="s">
        <v>40</v>
      </c>
      <c r="G72" s="436">
        <v>10</v>
      </c>
      <c r="H72" s="437">
        <v>10</v>
      </c>
      <c r="I72" s="438"/>
      <c r="J72" s="438"/>
      <c r="K72" s="438"/>
      <c r="L72" s="438"/>
      <c r="M72" s="438"/>
      <c r="N72" s="438"/>
      <c r="O72" s="437"/>
      <c r="P72" s="439"/>
      <c r="Q72" s="437"/>
      <c r="R72" s="439"/>
      <c r="S72" s="437">
        <v>10</v>
      </c>
      <c r="T72" s="571"/>
      <c r="U72" s="437"/>
      <c r="V72" s="439"/>
      <c r="W72" s="437"/>
      <c r="X72" s="439"/>
      <c r="Y72" s="437"/>
      <c r="Z72" s="439"/>
      <c r="AA72" s="572">
        <v>2</v>
      </c>
      <c r="AB72" s="440">
        <f>D72/2</f>
        <v>1</v>
      </c>
      <c r="AC72" s="440"/>
      <c r="AD72" s="440"/>
      <c r="AE72" s="440"/>
    </row>
    <row r="73" spans="1:31" ht="39">
      <c r="A73" s="432">
        <v>53</v>
      </c>
      <c r="B73" s="570" t="s">
        <v>120</v>
      </c>
      <c r="C73" s="433"/>
      <c r="D73" s="432">
        <v>2</v>
      </c>
      <c r="E73" s="434"/>
      <c r="F73" s="434" t="s">
        <v>40</v>
      </c>
      <c r="G73" s="436">
        <v>10</v>
      </c>
      <c r="H73" s="437">
        <v>10</v>
      </c>
      <c r="I73" s="438"/>
      <c r="J73" s="438"/>
      <c r="K73" s="438"/>
      <c r="L73" s="438"/>
      <c r="M73" s="438"/>
      <c r="N73" s="438"/>
      <c r="O73" s="437"/>
      <c r="P73" s="439"/>
      <c r="Q73" s="437"/>
      <c r="R73" s="439"/>
      <c r="S73" s="437">
        <v>10</v>
      </c>
      <c r="T73" s="571"/>
      <c r="U73" s="437"/>
      <c r="V73" s="439"/>
      <c r="W73" s="437"/>
      <c r="X73" s="439"/>
      <c r="Y73" s="437"/>
      <c r="Z73" s="439"/>
      <c r="AA73" s="572">
        <v>2</v>
      </c>
      <c r="AB73" s="440">
        <f>D73/2</f>
        <v>1</v>
      </c>
      <c r="AC73" s="440"/>
      <c r="AD73" s="440"/>
      <c r="AE73" s="440"/>
    </row>
    <row r="74" spans="1:31" ht="39.75" thickBot="1">
      <c r="A74" s="432">
        <v>54</v>
      </c>
      <c r="B74" s="570" t="s">
        <v>121</v>
      </c>
      <c r="C74" s="433"/>
      <c r="D74" s="432">
        <v>2</v>
      </c>
      <c r="E74" s="434"/>
      <c r="F74" s="434" t="s">
        <v>40</v>
      </c>
      <c r="G74" s="436">
        <v>10</v>
      </c>
      <c r="H74" s="437">
        <v>10</v>
      </c>
      <c r="I74" s="438"/>
      <c r="J74" s="438"/>
      <c r="K74" s="438"/>
      <c r="L74" s="438"/>
      <c r="M74" s="438"/>
      <c r="N74" s="438"/>
      <c r="O74" s="437"/>
      <c r="P74" s="439"/>
      <c r="Q74" s="437"/>
      <c r="R74" s="439"/>
      <c r="S74" s="437">
        <v>10</v>
      </c>
      <c r="T74" s="571"/>
      <c r="U74" s="437"/>
      <c r="V74" s="439"/>
      <c r="W74" s="437"/>
      <c r="X74" s="439"/>
      <c r="Y74" s="437"/>
      <c r="Z74" s="439"/>
      <c r="AA74" s="572">
        <v>2</v>
      </c>
      <c r="AB74" s="440">
        <f>D74/2</f>
        <v>1</v>
      </c>
      <c r="AC74" s="440"/>
      <c r="AD74" s="440"/>
      <c r="AE74" s="440"/>
    </row>
    <row r="75" spans="1:31" s="405" customFormat="1" ht="17.25" customHeight="1" thickBot="1" thickTop="1">
      <c r="A75" s="573" t="s">
        <v>11</v>
      </c>
      <c r="B75" s="442"/>
      <c r="C75" s="443"/>
      <c r="D75" s="444">
        <f>SUM(D71:D74)</f>
        <v>8</v>
      </c>
      <c r="E75" s="445"/>
      <c r="F75" s="445"/>
      <c r="G75" s="444">
        <f aca="true" t="shared" si="9" ref="G75:AE75">SUM(G71:G74)</f>
        <v>40</v>
      </c>
      <c r="H75" s="446">
        <f t="shared" si="9"/>
        <v>40</v>
      </c>
      <c r="I75" s="447">
        <f t="shared" si="9"/>
        <v>0</v>
      </c>
      <c r="J75" s="447">
        <f t="shared" si="9"/>
        <v>0</v>
      </c>
      <c r="K75" s="447">
        <f t="shared" si="9"/>
        <v>0</v>
      </c>
      <c r="L75" s="447">
        <f t="shared" si="9"/>
        <v>0</v>
      </c>
      <c r="M75" s="447">
        <f t="shared" si="9"/>
        <v>0</v>
      </c>
      <c r="N75" s="447">
        <f t="shared" si="9"/>
        <v>0</v>
      </c>
      <c r="O75" s="446">
        <f t="shared" si="9"/>
        <v>0</v>
      </c>
      <c r="P75" s="448">
        <f t="shared" si="9"/>
        <v>0</v>
      </c>
      <c r="Q75" s="446">
        <f t="shared" si="9"/>
        <v>0</v>
      </c>
      <c r="R75" s="448">
        <f t="shared" si="9"/>
        <v>0</v>
      </c>
      <c r="S75" s="446">
        <f t="shared" si="9"/>
        <v>40</v>
      </c>
      <c r="T75" s="448">
        <f t="shared" si="9"/>
        <v>0</v>
      </c>
      <c r="U75" s="446">
        <f t="shared" si="9"/>
        <v>0</v>
      </c>
      <c r="V75" s="448">
        <f t="shared" si="9"/>
        <v>0</v>
      </c>
      <c r="W75" s="446">
        <f t="shared" si="9"/>
        <v>0</v>
      </c>
      <c r="X75" s="448">
        <f t="shared" si="9"/>
        <v>0</v>
      </c>
      <c r="Y75" s="446">
        <f t="shared" si="9"/>
        <v>0</v>
      </c>
      <c r="Z75" s="448">
        <f t="shared" si="9"/>
        <v>0</v>
      </c>
      <c r="AA75" s="399">
        <f t="shared" si="9"/>
        <v>8</v>
      </c>
      <c r="AB75" s="448">
        <f t="shared" si="9"/>
        <v>4</v>
      </c>
      <c r="AC75" s="448">
        <f t="shared" si="9"/>
        <v>0</v>
      </c>
      <c r="AD75" s="448">
        <f t="shared" si="9"/>
        <v>0</v>
      </c>
      <c r="AE75" s="448">
        <f t="shared" si="9"/>
        <v>0</v>
      </c>
    </row>
    <row r="76" spans="1:31" ht="15" thickBot="1" thickTop="1">
      <c r="A76" s="574" t="s">
        <v>133</v>
      </c>
      <c r="B76" s="575"/>
      <c r="C76" s="57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5"/>
      <c r="X76" s="575"/>
      <c r="Y76" s="575"/>
      <c r="Z76" s="575"/>
      <c r="AA76" s="576"/>
      <c r="AB76" s="575"/>
      <c r="AC76" s="575"/>
      <c r="AD76" s="575"/>
      <c r="AE76" s="577"/>
    </row>
    <row r="77" spans="1:31" ht="14.25" thickTop="1">
      <c r="A77" s="418" t="s">
        <v>128</v>
      </c>
      <c r="B77" s="419" t="s">
        <v>102</v>
      </c>
      <c r="C77" s="420"/>
      <c r="D77" s="418">
        <v>2</v>
      </c>
      <c r="E77" s="422"/>
      <c r="F77" s="422" t="s">
        <v>79</v>
      </c>
      <c r="G77" s="424">
        <v>25</v>
      </c>
      <c r="H77" s="425"/>
      <c r="I77" s="426"/>
      <c r="J77" s="426"/>
      <c r="K77" s="426"/>
      <c r="L77" s="426"/>
      <c r="M77" s="426">
        <v>25</v>
      </c>
      <c r="N77" s="426"/>
      <c r="O77" s="425"/>
      <c r="P77" s="428"/>
      <c r="Q77" s="425"/>
      <c r="R77" s="428"/>
      <c r="S77" s="425"/>
      <c r="T77" s="530"/>
      <c r="U77" s="425"/>
      <c r="V77" s="428"/>
      <c r="W77" s="425"/>
      <c r="X77" s="428">
        <v>25</v>
      </c>
      <c r="Y77" s="425"/>
      <c r="Z77" s="428"/>
      <c r="AA77" s="531">
        <v>2</v>
      </c>
      <c r="AB77" s="416">
        <f>D77/2</f>
        <v>1</v>
      </c>
      <c r="AC77" s="416"/>
      <c r="AD77" s="416">
        <v>2</v>
      </c>
      <c r="AE77" s="416"/>
    </row>
    <row r="78" spans="1:31" ht="14.25" thickBot="1">
      <c r="A78" s="432" t="s">
        <v>129</v>
      </c>
      <c r="B78" s="578" t="s">
        <v>103</v>
      </c>
      <c r="C78" s="433"/>
      <c r="D78" s="432">
        <v>8</v>
      </c>
      <c r="E78" s="434"/>
      <c r="F78" s="434" t="s">
        <v>69</v>
      </c>
      <c r="G78" s="436">
        <v>25</v>
      </c>
      <c r="H78" s="437"/>
      <c r="I78" s="438"/>
      <c r="J78" s="438"/>
      <c r="K78" s="438"/>
      <c r="L78" s="438"/>
      <c r="M78" s="438">
        <v>25</v>
      </c>
      <c r="N78" s="438"/>
      <c r="O78" s="437"/>
      <c r="P78" s="439"/>
      <c r="Q78" s="437"/>
      <c r="R78" s="439"/>
      <c r="S78" s="437"/>
      <c r="T78" s="571"/>
      <c r="U78" s="437"/>
      <c r="V78" s="439"/>
      <c r="W78" s="437"/>
      <c r="X78" s="439"/>
      <c r="Y78" s="437"/>
      <c r="Z78" s="439">
        <v>25</v>
      </c>
      <c r="AA78" s="572">
        <v>8</v>
      </c>
      <c r="AB78" s="440">
        <f>D78/2</f>
        <v>4</v>
      </c>
      <c r="AC78" s="440"/>
      <c r="AD78" s="440">
        <v>8</v>
      </c>
      <c r="AE78" s="440"/>
    </row>
    <row r="79" spans="1:31" s="405" customFormat="1" ht="15" thickBot="1" thickTop="1">
      <c r="A79" s="573" t="s">
        <v>11</v>
      </c>
      <c r="B79" s="442"/>
      <c r="C79" s="443"/>
      <c r="D79" s="444">
        <f>SUM(D77:D78)</f>
        <v>10</v>
      </c>
      <c r="E79" s="445"/>
      <c r="F79" s="445"/>
      <c r="G79" s="444">
        <f aca="true" t="shared" si="10" ref="G79:AE79">SUM(G77:G78)</f>
        <v>50</v>
      </c>
      <c r="H79" s="446">
        <f t="shared" si="10"/>
        <v>0</v>
      </c>
      <c r="I79" s="447">
        <f t="shared" si="10"/>
        <v>0</v>
      </c>
      <c r="J79" s="447">
        <f t="shared" si="10"/>
        <v>0</v>
      </c>
      <c r="K79" s="447">
        <f t="shared" si="10"/>
        <v>0</v>
      </c>
      <c r="L79" s="447">
        <f t="shared" si="10"/>
        <v>0</v>
      </c>
      <c r="M79" s="447">
        <f t="shared" si="10"/>
        <v>50</v>
      </c>
      <c r="N79" s="447">
        <f t="shared" si="10"/>
        <v>0</v>
      </c>
      <c r="O79" s="446">
        <f t="shared" si="10"/>
        <v>0</v>
      </c>
      <c r="P79" s="448">
        <f t="shared" si="10"/>
        <v>0</v>
      </c>
      <c r="Q79" s="446">
        <f t="shared" si="10"/>
        <v>0</v>
      </c>
      <c r="R79" s="448">
        <f t="shared" si="10"/>
        <v>0</v>
      </c>
      <c r="S79" s="446">
        <f t="shared" si="10"/>
        <v>0</v>
      </c>
      <c r="T79" s="448">
        <f t="shared" si="10"/>
        <v>0</v>
      </c>
      <c r="U79" s="446">
        <f t="shared" si="10"/>
        <v>0</v>
      </c>
      <c r="V79" s="448">
        <f t="shared" si="10"/>
        <v>0</v>
      </c>
      <c r="W79" s="446">
        <f t="shared" si="10"/>
        <v>0</v>
      </c>
      <c r="X79" s="448">
        <f t="shared" si="10"/>
        <v>25</v>
      </c>
      <c r="Y79" s="446">
        <f t="shared" si="10"/>
        <v>0</v>
      </c>
      <c r="Z79" s="448">
        <f t="shared" si="10"/>
        <v>25</v>
      </c>
      <c r="AA79" s="399">
        <f t="shared" si="10"/>
        <v>10</v>
      </c>
      <c r="AB79" s="448">
        <f t="shared" si="10"/>
        <v>5</v>
      </c>
      <c r="AC79" s="448">
        <f t="shared" si="10"/>
        <v>0</v>
      </c>
      <c r="AD79" s="448">
        <f t="shared" si="10"/>
        <v>10</v>
      </c>
      <c r="AE79" s="448">
        <f t="shared" si="10"/>
        <v>0</v>
      </c>
    </row>
    <row r="80" spans="1:31" ht="15" thickBot="1" thickTop="1">
      <c r="A80" s="524" t="s">
        <v>132</v>
      </c>
      <c r="B80" s="579"/>
      <c r="C80" s="579"/>
      <c r="D80" s="579"/>
      <c r="E80" s="579"/>
      <c r="F80" s="579"/>
      <c r="G80" s="579"/>
      <c r="H80" s="579"/>
      <c r="I80" s="579"/>
      <c r="J80" s="579"/>
      <c r="K80" s="579"/>
      <c r="L80" s="579"/>
      <c r="M80" s="579"/>
      <c r="N80" s="579"/>
      <c r="O80" s="579"/>
      <c r="P80" s="579"/>
      <c r="Q80" s="579"/>
      <c r="R80" s="579"/>
      <c r="S80" s="579"/>
      <c r="T80" s="579"/>
      <c r="U80" s="579"/>
      <c r="V80" s="579"/>
      <c r="W80" s="579"/>
      <c r="X80" s="579"/>
      <c r="Y80" s="579"/>
      <c r="Z80" s="579"/>
      <c r="AA80" s="525"/>
      <c r="AB80" s="579"/>
      <c r="AC80" s="579"/>
      <c r="AD80" s="579"/>
      <c r="AE80" s="580"/>
    </row>
    <row r="81" spans="1:31" ht="14.25" thickTop="1">
      <c r="A81" s="406">
        <v>56</v>
      </c>
      <c r="B81" s="407" t="s">
        <v>70</v>
      </c>
      <c r="C81" s="408"/>
      <c r="D81" s="406">
        <v>2</v>
      </c>
      <c r="E81" s="409"/>
      <c r="F81" s="409" t="s">
        <v>41</v>
      </c>
      <c r="G81" s="411">
        <v>0</v>
      </c>
      <c r="H81" s="412"/>
      <c r="I81" s="413"/>
      <c r="J81" s="413"/>
      <c r="K81" s="413"/>
      <c r="L81" s="413"/>
      <c r="M81" s="413"/>
      <c r="N81" s="413"/>
      <c r="O81" s="412"/>
      <c r="P81" s="415"/>
      <c r="Q81" s="412"/>
      <c r="R81" s="415"/>
      <c r="S81" s="412"/>
      <c r="T81" s="568"/>
      <c r="U81" s="412"/>
      <c r="V81" s="415"/>
      <c r="W81" s="412"/>
      <c r="X81" s="415"/>
      <c r="Y81" s="412"/>
      <c r="Z81" s="415"/>
      <c r="AA81" s="569">
        <v>2</v>
      </c>
      <c r="AB81" s="416">
        <f>D81/2</f>
        <v>1</v>
      </c>
      <c r="AC81" s="416"/>
      <c r="AD81" s="416"/>
      <c r="AE81" s="416"/>
    </row>
    <row r="82" spans="1:31" ht="14.25" thickBot="1">
      <c r="A82" s="432">
        <v>57</v>
      </c>
      <c r="B82" s="578" t="s">
        <v>71</v>
      </c>
      <c r="C82" s="433"/>
      <c r="D82" s="432">
        <v>8</v>
      </c>
      <c r="E82" s="434"/>
      <c r="F82" s="434">
        <v>6</v>
      </c>
      <c r="G82" s="436">
        <v>0</v>
      </c>
      <c r="H82" s="437"/>
      <c r="I82" s="438"/>
      <c r="J82" s="438"/>
      <c r="K82" s="438"/>
      <c r="L82" s="438"/>
      <c r="M82" s="438"/>
      <c r="N82" s="438"/>
      <c r="O82" s="437"/>
      <c r="P82" s="439"/>
      <c r="Q82" s="437"/>
      <c r="R82" s="439"/>
      <c r="S82" s="437"/>
      <c r="T82" s="571"/>
      <c r="U82" s="437"/>
      <c r="V82" s="439"/>
      <c r="W82" s="437"/>
      <c r="X82" s="439"/>
      <c r="Y82" s="437"/>
      <c r="Z82" s="439"/>
      <c r="AA82" s="572">
        <v>8</v>
      </c>
      <c r="AB82" s="440">
        <f>D82/2</f>
        <v>4</v>
      </c>
      <c r="AC82" s="440"/>
      <c r="AD82" s="440"/>
      <c r="AE82" s="440"/>
    </row>
    <row r="83" spans="1:31" s="405" customFormat="1" ht="15" thickBot="1" thickTop="1">
      <c r="A83" s="441" t="s">
        <v>11</v>
      </c>
      <c r="B83" s="442"/>
      <c r="C83" s="443"/>
      <c r="D83" s="444">
        <f>SUM(D81:D82)</f>
        <v>10</v>
      </c>
      <c r="E83" s="445"/>
      <c r="F83" s="445"/>
      <c r="G83" s="444">
        <f aca="true" t="shared" si="11" ref="G83:AE83">SUM(G81:G82)</f>
        <v>0</v>
      </c>
      <c r="H83" s="446">
        <f t="shared" si="11"/>
        <v>0</v>
      </c>
      <c r="I83" s="447">
        <f t="shared" si="11"/>
        <v>0</v>
      </c>
      <c r="J83" s="447">
        <f t="shared" si="11"/>
        <v>0</v>
      </c>
      <c r="K83" s="447">
        <f t="shared" si="11"/>
        <v>0</v>
      </c>
      <c r="L83" s="447">
        <f t="shared" si="11"/>
        <v>0</v>
      </c>
      <c r="M83" s="447">
        <f t="shared" si="11"/>
        <v>0</v>
      </c>
      <c r="N83" s="447">
        <f t="shared" si="11"/>
        <v>0</v>
      </c>
      <c r="O83" s="446">
        <f t="shared" si="11"/>
        <v>0</v>
      </c>
      <c r="P83" s="448">
        <f t="shared" si="11"/>
        <v>0</v>
      </c>
      <c r="Q83" s="446">
        <f t="shared" si="11"/>
        <v>0</v>
      </c>
      <c r="R83" s="448">
        <f t="shared" si="11"/>
        <v>0</v>
      </c>
      <c r="S83" s="446">
        <f t="shared" si="11"/>
        <v>0</v>
      </c>
      <c r="T83" s="448">
        <f t="shared" si="11"/>
        <v>0</v>
      </c>
      <c r="U83" s="446">
        <f t="shared" si="11"/>
        <v>0</v>
      </c>
      <c r="V83" s="448">
        <f t="shared" si="11"/>
        <v>0</v>
      </c>
      <c r="W83" s="446">
        <f t="shared" si="11"/>
        <v>0</v>
      </c>
      <c r="X83" s="448">
        <f t="shared" si="11"/>
        <v>0</v>
      </c>
      <c r="Y83" s="446">
        <f t="shared" si="11"/>
        <v>0</v>
      </c>
      <c r="Z83" s="448">
        <f t="shared" si="11"/>
        <v>0</v>
      </c>
      <c r="AA83" s="399">
        <f t="shared" si="11"/>
        <v>10</v>
      </c>
      <c r="AB83" s="448">
        <f t="shared" si="11"/>
        <v>5</v>
      </c>
      <c r="AC83" s="448">
        <f t="shared" si="11"/>
        <v>0</v>
      </c>
      <c r="AD83" s="448">
        <f t="shared" si="11"/>
        <v>0</v>
      </c>
      <c r="AE83" s="448">
        <f t="shared" si="11"/>
        <v>0</v>
      </c>
    </row>
    <row r="84" spans="1:31" s="587" customFormat="1" ht="17.25" customHeight="1" thickBot="1" thickTop="1">
      <c r="A84" s="581" t="s">
        <v>14</v>
      </c>
      <c r="B84" s="582"/>
      <c r="C84" s="583"/>
      <c r="D84" s="584">
        <f>D41+D28+D17+D75+D79+D83+D65+D69</f>
        <v>180</v>
      </c>
      <c r="E84" s="584">
        <f aca="true" t="shared" si="12" ref="E84:AE84">E41+E28+E17+E75+E79+E83+E65+E69</f>
        <v>0</v>
      </c>
      <c r="F84" s="584">
        <f t="shared" si="12"/>
        <v>8</v>
      </c>
      <c r="G84" s="584">
        <f t="shared" si="12"/>
        <v>1075</v>
      </c>
      <c r="H84" s="584">
        <f t="shared" si="12"/>
        <v>583</v>
      </c>
      <c r="I84" s="584">
        <f t="shared" si="12"/>
        <v>326</v>
      </c>
      <c r="J84" s="584">
        <f t="shared" si="12"/>
        <v>0</v>
      </c>
      <c r="K84" s="584">
        <f t="shared" si="12"/>
        <v>26</v>
      </c>
      <c r="L84" s="584">
        <f t="shared" si="12"/>
        <v>90</v>
      </c>
      <c r="M84" s="584">
        <f t="shared" si="12"/>
        <v>50</v>
      </c>
      <c r="N84" s="584">
        <f t="shared" si="12"/>
        <v>0</v>
      </c>
      <c r="O84" s="584">
        <f t="shared" si="12"/>
        <v>120</v>
      </c>
      <c r="P84" s="584">
        <f t="shared" si="12"/>
        <v>50</v>
      </c>
      <c r="Q84" s="584">
        <f t="shared" si="12"/>
        <v>164</v>
      </c>
      <c r="R84" s="584">
        <f t="shared" si="12"/>
        <v>37</v>
      </c>
      <c r="S84" s="584">
        <f t="shared" si="12"/>
        <v>164</v>
      </c>
      <c r="T84" s="584">
        <f t="shared" si="12"/>
        <v>32</v>
      </c>
      <c r="U84" s="584">
        <f t="shared" si="12"/>
        <v>58</v>
      </c>
      <c r="V84" s="584">
        <f t="shared" si="12"/>
        <v>122</v>
      </c>
      <c r="W84" s="584">
        <f t="shared" si="12"/>
        <v>40</v>
      </c>
      <c r="X84" s="584">
        <f t="shared" si="12"/>
        <v>155</v>
      </c>
      <c r="Y84" s="584">
        <f t="shared" si="12"/>
        <v>37</v>
      </c>
      <c r="Z84" s="584">
        <f t="shared" si="12"/>
        <v>96</v>
      </c>
      <c r="AA84" s="585">
        <f t="shared" si="12"/>
        <v>57</v>
      </c>
      <c r="AB84" s="584">
        <f t="shared" si="12"/>
        <v>90</v>
      </c>
      <c r="AC84" s="584">
        <f t="shared" si="12"/>
        <v>0</v>
      </c>
      <c r="AD84" s="584">
        <f t="shared" si="12"/>
        <v>92.5</v>
      </c>
      <c r="AE84" s="586">
        <f t="shared" si="12"/>
        <v>0</v>
      </c>
    </row>
    <row r="85" spans="1:31" ht="15" thickBot="1" thickTop="1">
      <c r="A85" s="588"/>
      <c r="B85" s="588"/>
      <c r="C85" s="588"/>
      <c r="D85" s="588"/>
      <c r="E85" s="588"/>
      <c r="F85" s="588"/>
      <c r="G85" s="588"/>
      <c r="H85" s="588"/>
      <c r="I85" s="588"/>
      <c r="J85" s="588"/>
      <c r="K85" s="588"/>
      <c r="L85" s="588"/>
      <c r="M85" s="588"/>
      <c r="N85" s="588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E85" s="590"/>
    </row>
    <row r="86" spans="1:31" ht="15" thickBot="1" thickTop="1">
      <c r="A86" s="591"/>
      <c r="B86" s="592"/>
      <c r="C86" s="632"/>
      <c r="D86" s="591"/>
      <c r="E86" s="591"/>
      <c r="F86" s="591"/>
      <c r="G86" s="633"/>
      <c r="H86" s="591"/>
      <c r="I86" s="400"/>
      <c r="J86" s="593" t="s">
        <v>13</v>
      </c>
      <c r="K86" s="593"/>
      <c r="L86" s="593"/>
      <c r="M86" s="593"/>
      <c r="N86" s="594"/>
      <c r="O86" s="595">
        <f>COUNTIF($E9:$E85,1)</f>
        <v>4</v>
      </c>
      <c r="P86" s="596">
        <f>COUNTIF($F9:$F85,1)</f>
        <v>9</v>
      </c>
      <c r="Q86" s="595">
        <f>COUNTIF($E9:$E85,2)</f>
        <v>4</v>
      </c>
      <c r="R86" s="596">
        <f>COUNTIF($F9:$F85,2)</f>
        <v>11</v>
      </c>
      <c r="S86" s="595">
        <f>COUNTIF($E9:$E85,3)</f>
        <v>4</v>
      </c>
      <c r="T86" s="596">
        <f>COUNTIF($F9:$F85,3)</f>
        <v>11</v>
      </c>
      <c r="U86" s="595">
        <f>COUNTIF($E9:$E85,4)</f>
        <v>4</v>
      </c>
      <c r="V86" s="596">
        <f>COUNTIF($F9:$F85,4)</f>
        <v>11</v>
      </c>
      <c r="W86" s="595">
        <f>COUNTIF($E9:$E85,5)</f>
        <v>2</v>
      </c>
      <c r="X86" s="596">
        <f>COUNTIF($F9:$F85,5)</f>
        <v>10</v>
      </c>
      <c r="Y86" s="595">
        <f>COUNTIF($E9:$E85,6)</f>
        <v>2</v>
      </c>
      <c r="Z86" s="596">
        <f>COUNTIF($F9:$F85,6)</f>
        <v>8</v>
      </c>
      <c r="AE86" s="485"/>
    </row>
    <row r="87" spans="1:31" ht="14.25" thickTop="1">
      <c r="A87" s="400"/>
      <c r="B87" s="597"/>
      <c r="C87" s="598"/>
      <c r="D87" s="400"/>
      <c r="E87" s="400"/>
      <c r="F87" s="400"/>
      <c r="G87" s="634"/>
      <c r="H87" s="400"/>
      <c r="I87" s="400"/>
      <c r="J87" s="400"/>
      <c r="K87" s="400"/>
      <c r="L87" s="400"/>
      <c r="M87" s="400"/>
      <c r="N87" s="400"/>
      <c r="O87" s="400">
        <f>IF(O86&gt;8,"za dużo E","")</f>
      </c>
      <c r="P87" s="400"/>
      <c r="Q87" s="400">
        <f>IF(Q86&gt;8,"za dużo E","")</f>
      </c>
      <c r="R87" s="400"/>
      <c r="S87" s="400">
        <f>IF(S86&gt;8,"za dużo E","")</f>
      </c>
      <c r="T87" s="400"/>
      <c r="U87" s="400">
        <f>IF(U86&gt;8,"za dużo E","")</f>
      </c>
      <c r="V87" s="400"/>
      <c r="W87" s="400">
        <f>IF(W86&gt;8,"za dużo E","")</f>
      </c>
      <c r="X87" s="400"/>
      <c r="Y87" s="400">
        <f>IF(Y86&gt;8,"za dużo E","")</f>
      </c>
      <c r="Z87" s="400"/>
      <c r="AE87" s="485"/>
    </row>
    <row r="88" spans="1:31" ht="36" customHeight="1">
      <c r="A88" s="599" t="s">
        <v>35</v>
      </c>
      <c r="B88" s="600"/>
      <c r="C88" s="600"/>
      <c r="D88" s="600"/>
      <c r="E88" s="600"/>
      <c r="F88" s="600"/>
      <c r="G88" s="600"/>
      <c r="H88" s="600"/>
      <c r="I88" s="600"/>
      <c r="J88" s="600"/>
      <c r="K88" s="600"/>
      <c r="L88" s="600"/>
      <c r="M88" s="600"/>
      <c r="N88" s="600"/>
      <c r="O88" s="600"/>
      <c r="P88" s="600"/>
      <c r="Q88" s="600"/>
      <c r="R88" s="600"/>
      <c r="S88" s="600"/>
      <c r="T88" s="600"/>
      <c r="U88" s="600"/>
      <c r="V88" s="600"/>
      <c r="W88" s="600"/>
      <c r="X88" s="600"/>
      <c r="Y88" s="600"/>
      <c r="Z88" s="600"/>
      <c r="AA88" s="600"/>
      <c r="AB88" s="600"/>
      <c r="AC88" s="600"/>
      <c r="AD88" s="600"/>
      <c r="AE88" s="601"/>
    </row>
    <row r="89" spans="1:31" ht="159" customHeight="1">
      <c r="A89" s="602" t="s">
        <v>28</v>
      </c>
      <c r="B89" s="603"/>
      <c r="C89" s="603"/>
      <c r="D89" s="603"/>
      <c r="E89" s="603"/>
      <c r="F89" s="603"/>
      <c r="G89" s="603"/>
      <c r="H89" s="603"/>
      <c r="I89" s="603"/>
      <c r="J89" s="603"/>
      <c r="K89" s="603"/>
      <c r="L89" s="603"/>
      <c r="M89" s="603"/>
      <c r="N89" s="603"/>
      <c r="O89" s="603"/>
      <c r="P89" s="603"/>
      <c r="Q89" s="603"/>
      <c r="R89" s="603"/>
      <c r="S89" s="603"/>
      <c r="T89" s="603"/>
      <c r="U89" s="604" t="s">
        <v>152</v>
      </c>
      <c r="V89" s="604"/>
      <c r="W89" s="604"/>
      <c r="X89" s="604"/>
      <c r="Y89" s="604"/>
      <c r="Z89" s="604"/>
      <c r="AA89" s="604"/>
      <c r="AB89" s="604"/>
      <c r="AC89" s="604"/>
      <c r="AD89" s="604"/>
      <c r="AE89" s="604"/>
    </row>
    <row r="90" spans="1:31" ht="36" customHeight="1">
      <c r="A90" s="602" t="s">
        <v>36</v>
      </c>
      <c r="B90" s="602"/>
      <c r="C90" s="602"/>
      <c r="D90" s="602"/>
      <c r="E90" s="602"/>
      <c r="F90" s="602"/>
      <c r="G90" s="602"/>
      <c r="H90" s="602"/>
      <c r="I90" s="602"/>
      <c r="J90" s="602"/>
      <c r="K90" s="602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602"/>
      <c r="Z90" s="602"/>
      <c r="AA90" s="635">
        <f>(AA84/D84)*100</f>
        <v>31.666666666666664</v>
      </c>
      <c r="AB90" s="635"/>
      <c r="AC90" s="635"/>
      <c r="AD90" s="635"/>
      <c r="AE90" s="635"/>
    </row>
    <row r="91" spans="1:31" ht="36" customHeight="1">
      <c r="A91" s="602" t="s">
        <v>123</v>
      </c>
      <c r="B91" s="602"/>
      <c r="C91" s="602"/>
      <c r="D91" s="602"/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  <c r="AA91" s="635">
        <f>(AB84/D84)*100</f>
        <v>50</v>
      </c>
      <c r="AB91" s="635"/>
      <c r="AC91" s="635"/>
      <c r="AD91" s="635"/>
      <c r="AE91" s="635"/>
    </row>
    <row r="92" spans="1:31" ht="51" customHeight="1">
      <c r="A92" s="605" t="s">
        <v>32</v>
      </c>
      <c r="B92" s="605"/>
      <c r="C92" s="605"/>
      <c r="D92" s="605"/>
      <c r="E92" s="605"/>
      <c r="F92" s="605"/>
      <c r="G92" s="605"/>
      <c r="H92" s="605"/>
      <c r="I92" s="605"/>
      <c r="J92" s="605"/>
      <c r="K92" s="605"/>
      <c r="L92" s="605"/>
      <c r="M92" s="605"/>
      <c r="N92" s="605"/>
      <c r="O92" s="605"/>
      <c r="P92" s="605"/>
      <c r="Q92" s="605"/>
      <c r="R92" s="605"/>
      <c r="S92" s="605"/>
      <c r="T92" s="605"/>
      <c r="U92" s="605"/>
      <c r="V92" s="605"/>
      <c r="W92" s="605"/>
      <c r="X92" s="605"/>
      <c r="Y92" s="605"/>
      <c r="Z92" s="605"/>
      <c r="AA92" s="636">
        <f>AD84*100/D84</f>
        <v>51.388888888888886</v>
      </c>
      <c r="AB92" s="636"/>
      <c r="AC92" s="636"/>
      <c r="AD92" s="636"/>
      <c r="AE92" s="636"/>
    </row>
    <row r="93" spans="1:31" ht="36" customHeight="1">
      <c r="A93" s="605" t="s">
        <v>29</v>
      </c>
      <c r="B93" s="607"/>
      <c r="C93" s="607"/>
      <c r="D93" s="607"/>
      <c r="E93" s="607"/>
      <c r="F93" s="607"/>
      <c r="G93" s="607"/>
      <c r="H93" s="607"/>
      <c r="I93" s="607"/>
      <c r="J93" s="607"/>
      <c r="K93" s="607"/>
      <c r="L93" s="607"/>
      <c r="M93" s="607"/>
      <c r="N93" s="607"/>
      <c r="O93" s="607"/>
      <c r="P93" s="607"/>
      <c r="Q93" s="607"/>
      <c r="R93" s="607"/>
      <c r="S93" s="607"/>
      <c r="T93" s="607"/>
      <c r="U93" s="607"/>
      <c r="V93" s="607"/>
      <c r="W93" s="607"/>
      <c r="X93" s="607"/>
      <c r="Y93" s="607"/>
      <c r="Z93" s="607"/>
      <c r="AA93" s="606">
        <f>AE84/D84*100</f>
        <v>0</v>
      </c>
      <c r="AB93" s="606"/>
      <c r="AC93" s="606"/>
      <c r="AD93" s="606"/>
      <c r="AE93" s="606"/>
    </row>
    <row r="94" ht="14.25" customHeight="1">
      <c r="G94" s="405"/>
    </row>
    <row r="95" spans="1:180" ht="15">
      <c r="A95" s="608" t="s">
        <v>90</v>
      </c>
      <c r="B95" s="609"/>
      <c r="C95" s="610"/>
      <c r="D95" s="611"/>
      <c r="E95" s="611"/>
      <c r="F95" s="611"/>
      <c r="G95" s="612"/>
      <c r="H95" s="611"/>
      <c r="I95" s="611"/>
      <c r="J95" s="611"/>
      <c r="K95" s="611"/>
      <c r="L95" s="611"/>
      <c r="M95" s="611"/>
      <c r="N95" s="611"/>
      <c r="O95" s="613"/>
      <c r="P95" s="613"/>
      <c r="Q95" s="613"/>
      <c r="R95" s="613"/>
      <c r="S95" s="613"/>
      <c r="T95" s="613"/>
      <c r="U95" s="614"/>
      <c r="V95" s="615"/>
      <c r="W95" s="614"/>
      <c r="X95" s="615"/>
      <c r="Y95" s="613"/>
      <c r="Z95" s="613"/>
      <c r="AA95" s="616"/>
      <c r="AB95" s="611"/>
      <c r="AC95" s="611"/>
      <c r="AD95" s="611"/>
      <c r="AE95" s="611"/>
      <c r="AF95" s="611"/>
      <c r="AG95" s="611"/>
      <c r="AH95" s="611"/>
      <c r="AI95" s="611"/>
      <c r="AJ95" s="611"/>
      <c r="AK95" s="611"/>
      <c r="AL95" s="611"/>
      <c r="AM95" s="611"/>
      <c r="AN95" s="611"/>
      <c r="AO95" s="611"/>
      <c r="AP95" s="611"/>
      <c r="AQ95" s="611"/>
      <c r="AR95" s="611"/>
      <c r="AS95" s="611"/>
      <c r="AT95" s="611"/>
      <c r="AU95" s="611"/>
      <c r="AV95" s="611"/>
      <c r="AW95" s="611"/>
      <c r="AX95" s="611"/>
      <c r="AY95" s="611"/>
      <c r="AZ95" s="611"/>
      <c r="BA95" s="611"/>
      <c r="BB95" s="611"/>
      <c r="BC95" s="611"/>
      <c r="BD95" s="611"/>
      <c r="BE95" s="611"/>
      <c r="BF95" s="611"/>
      <c r="BG95" s="611"/>
      <c r="BH95" s="611"/>
      <c r="BI95" s="611"/>
      <c r="BJ95" s="611"/>
      <c r="BK95" s="611"/>
      <c r="BL95" s="611"/>
      <c r="BM95" s="611"/>
      <c r="BN95" s="611"/>
      <c r="BO95" s="611"/>
      <c r="BP95" s="611"/>
      <c r="BQ95" s="611"/>
      <c r="BR95" s="611"/>
      <c r="BS95" s="611"/>
      <c r="BT95" s="611"/>
      <c r="BU95" s="611"/>
      <c r="BV95" s="611"/>
      <c r="BW95" s="611"/>
      <c r="BX95" s="611"/>
      <c r="BY95" s="611"/>
      <c r="BZ95" s="611"/>
      <c r="CA95" s="611"/>
      <c r="CB95" s="611"/>
      <c r="CC95" s="611"/>
      <c r="CD95" s="611"/>
      <c r="CE95" s="611"/>
      <c r="CF95" s="611"/>
      <c r="CG95" s="611"/>
      <c r="CH95" s="611"/>
      <c r="CI95" s="611"/>
      <c r="CJ95" s="611"/>
      <c r="CK95" s="611"/>
      <c r="CL95" s="611"/>
      <c r="CM95" s="611"/>
      <c r="CN95" s="611"/>
      <c r="CO95" s="611"/>
      <c r="CP95" s="611"/>
      <c r="CQ95" s="611"/>
      <c r="CR95" s="611"/>
      <c r="CS95" s="611"/>
      <c r="CT95" s="611"/>
      <c r="CU95" s="611"/>
      <c r="CV95" s="611"/>
      <c r="CW95" s="611"/>
      <c r="CX95" s="611"/>
      <c r="CY95" s="611"/>
      <c r="CZ95" s="611"/>
      <c r="DA95" s="611"/>
      <c r="DB95" s="611"/>
      <c r="DC95" s="611"/>
      <c r="DD95" s="611"/>
      <c r="DE95" s="611"/>
      <c r="DF95" s="611"/>
      <c r="DG95" s="611"/>
      <c r="DH95" s="611"/>
      <c r="DI95" s="611"/>
      <c r="DJ95" s="611"/>
      <c r="DK95" s="611"/>
      <c r="DL95" s="611"/>
      <c r="DM95" s="611"/>
      <c r="DN95" s="611"/>
      <c r="DO95" s="611"/>
      <c r="DP95" s="611"/>
      <c r="DQ95" s="611"/>
      <c r="DR95" s="611"/>
      <c r="DS95" s="611"/>
      <c r="DT95" s="611"/>
      <c r="DU95" s="611"/>
      <c r="DV95" s="611"/>
      <c r="DW95" s="611"/>
      <c r="DX95" s="611"/>
      <c r="DY95" s="611"/>
      <c r="DZ95" s="611"/>
      <c r="EA95" s="611"/>
      <c r="EB95" s="611"/>
      <c r="EC95" s="611"/>
      <c r="ED95" s="611"/>
      <c r="EE95" s="611"/>
      <c r="EF95" s="611"/>
      <c r="EG95" s="611"/>
      <c r="EH95" s="611"/>
      <c r="EI95" s="611"/>
      <c r="EJ95" s="611"/>
      <c r="EK95" s="611"/>
      <c r="EL95" s="611"/>
      <c r="EM95" s="611"/>
      <c r="EN95" s="611"/>
      <c r="EO95" s="611"/>
      <c r="EP95" s="611"/>
      <c r="EQ95" s="611"/>
      <c r="ER95" s="611"/>
      <c r="ES95" s="611"/>
      <c r="ET95" s="611"/>
      <c r="EU95" s="611"/>
      <c r="EV95" s="611"/>
      <c r="EW95" s="611"/>
      <c r="EX95" s="611"/>
      <c r="EY95" s="611"/>
      <c r="EZ95" s="611"/>
      <c r="FA95" s="611"/>
      <c r="FB95" s="611"/>
      <c r="FC95" s="611"/>
      <c r="FD95" s="611"/>
      <c r="FE95" s="611"/>
      <c r="FF95" s="611"/>
      <c r="FG95" s="611"/>
      <c r="FH95" s="611"/>
      <c r="FI95" s="611"/>
      <c r="FJ95" s="611"/>
      <c r="FK95" s="611"/>
      <c r="FL95" s="611"/>
      <c r="FM95" s="611"/>
      <c r="FN95" s="611"/>
      <c r="FO95" s="611"/>
      <c r="FP95" s="611"/>
      <c r="FQ95" s="611"/>
      <c r="FR95" s="611"/>
      <c r="FS95" s="611"/>
      <c r="FT95" s="611"/>
      <c r="FU95" s="611"/>
      <c r="FV95" s="611"/>
      <c r="FW95" s="611"/>
      <c r="FX95" s="611"/>
    </row>
    <row r="96" spans="1:180" ht="15">
      <c r="A96" s="608" t="s">
        <v>88</v>
      </c>
      <c r="B96" s="617"/>
      <c r="C96" s="618"/>
      <c r="D96" s="615"/>
      <c r="E96" s="615"/>
      <c r="F96" s="615"/>
      <c r="G96" s="619"/>
      <c r="H96" s="615"/>
      <c r="I96" s="615"/>
      <c r="J96" s="615"/>
      <c r="K96" s="615"/>
      <c r="L96" s="615"/>
      <c r="M96" s="615"/>
      <c r="N96" s="615"/>
      <c r="O96" s="613"/>
      <c r="P96" s="613"/>
      <c r="Q96" s="613"/>
      <c r="R96" s="613"/>
      <c r="S96" s="613"/>
      <c r="T96" s="613"/>
      <c r="U96" s="614"/>
      <c r="V96" s="615"/>
      <c r="W96" s="614"/>
      <c r="X96" s="615"/>
      <c r="Y96" s="613"/>
      <c r="Z96" s="613"/>
      <c r="AA96" s="620"/>
      <c r="AB96" s="613"/>
      <c r="AC96" s="613"/>
      <c r="AD96" s="613"/>
      <c r="AE96" s="613"/>
      <c r="AF96" s="613"/>
      <c r="AG96" s="613"/>
      <c r="AH96" s="613"/>
      <c r="AI96" s="613"/>
      <c r="AJ96" s="613"/>
      <c r="AK96" s="613"/>
      <c r="AL96" s="613"/>
      <c r="AM96" s="613"/>
      <c r="AN96" s="613"/>
      <c r="AO96" s="613"/>
      <c r="AP96" s="613"/>
      <c r="AQ96" s="613"/>
      <c r="AR96" s="613"/>
      <c r="AS96" s="613"/>
      <c r="AT96" s="613"/>
      <c r="AU96" s="613"/>
      <c r="AV96" s="613"/>
      <c r="AW96" s="613"/>
      <c r="AX96" s="613"/>
      <c r="AY96" s="613"/>
      <c r="AZ96" s="613"/>
      <c r="BA96" s="613"/>
      <c r="BB96" s="613"/>
      <c r="BC96" s="613"/>
      <c r="BD96" s="613"/>
      <c r="BE96" s="613"/>
      <c r="BF96" s="613"/>
      <c r="BG96" s="613"/>
      <c r="BH96" s="613"/>
      <c r="BI96" s="613"/>
      <c r="BJ96" s="613"/>
      <c r="BK96" s="613"/>
      <c r="BL96" s="613"/>
      <c r="BM96" s="613"/>
      <c r="BN96" s="613"/>
      <c r="BO96" s="613"/>
      <c r="BP96" s="613"/>
      <c r="BQ96" s="613"/>
      <c r="BR96" s="613"/>
      <c r="BS96" s="613"/>
      <c r="BT96" s="613"/>
      <c r="BU96" s="613"/>
      <c r="BV96" s="613"/>
      <c r="BW96" s="613"/>
      <c r="BX96" s="613"/>
      <c r="BY96" s="613"/>
      <c r="BZ96" s="613"/>
      <c r="CA96" s="613"/>
      <c r="CB96" s="613"/>
      <c r="CC96" s="613"/>
      <c r="CD96" s="613"/>
      <c r="CE96" s="613"/>
      <c r="CF96" s="613"/>
      <c r="CG96" s="613"/>
      <c r="CH96" s="613"/>
      <c r="CI96" s="613"/>
      <c r="CJ96" s="613"/>
      <c r="CK96" s="613"/>
      <c r="CL96" s="613"/>
      <c r="CM96" s="613"/>
      <c r="CN96" s="613"/>
      <c r="CO96" s="613"/>
      <c r="CP96" s="613"/>
      <c r="CQ96" s="613"/>
      <c r="CR96" s="613"/>
      <c r="CS96" s="613"/>
      <c r="CT96" s="613"/>
      <c r="CU96" s="613"/>
      <c r="CV96" s="613"/>
      <c r="CW96" s="613"/>
      <c r="CX96" s="613"/>
      <c r="CY96" s="613"/>
      <c r="CZ96" s="613"/>
      <c r="DA96" s="613"/>
      <c r="DB96" s="613"/>
      <c r="DC96" s="613"/>
      <c r="DD96" s="613"/>
      <c r="DE96" s="613"/>
      <c r="DF96" s="613"/>
      <c r="DG96" s="613"/>
      <c r="DH96" s="613"/>
      <c r="DI96" s="613"/>
      <c r="DJ96" s="613"/>
      <c r="DK96" s="613"/>
      <c r="DL96" s="613"/>
      <c r="DM96" s="613"/>
      <c r="DN96" s="613"/>
      <c r="DO96" s="613"/>
      <c r="DP96" s="613"/>
      <c r="DQ96" s="613"/>
      <c r="DR96" s="613"/>
      <c r="DS96" s="613"/>
      <c r="DT96" s="613"/>
      <c r="DU96" s="613"/>
      <c r="DV96" s="613"/>
      <c r="DW96" s="613"/>
      <c r="DX96" s="613"/>
      <c r="DY96" s="613"/>
      <c r="DZ96" s="613"/>
      <c r="EA96" s="613"/>
      <c r="EB96" s="613"/>
      <c r="EC96" s="613"/>
      <c r="ED96" s="613"/>
      <c r="EE96" s="613"/>
      <c r="EF96" s="613"/>
      <c r="EG96" s="613"/>
      <c r="EH96" s="613"/>
      <c r="EI96" s="613"/>
      <c r="EJ96" s="613"/>
      <c r="EK96" s="613"/>
      <c r="EL96" s="613"/>
      <c r="EM96" s="613"/>
      <c r="EN96" s="613"/>
      <c r="EO96" s="613"/>
      <c r="EP96" s="613"/>
      <c r="EQ96" s="613"/>
      <c r="ER96" s="613"/>
      <c r="ES96" s="613"/>
      <c r="ET96" s="613"/>
      <c r="EU96" s="613"/>
      <c r="EV96" s="613"/>
      <c r="EW96" s="613"/>
      <c r="EX96" s="613"/>
      <c r="EY96" s="613"/>
      <c r="EZ96" s="613"/>
      <c r="FA96" s="613"/>
      <c r="FB96" s="613"/>
      <c r="FC96" s="613"/>
      <c r="FD96" s="613"/>
      <c r="FE96" s="613"/>
      <c r="FF96" s="613"/>
      <c r="FG96" s="613"/>
      <c r="FH96" s="613"/>
      <c r="FI96" s="613"/>
      <c r="FJ96" s="613"/>
      <c r="FK96" s="613"/>
      <c r="FL96" s="613"/>
      <c r="FM96" s="613"/>
      <c r="FN96" s="613"/>
      <c r="FO96" s="613"/>
      <c r="FP96" s="613"/>
      <c r="FQ96" s="613"/>
      <c r="FR96" s="613"/>
      <c r="FS96" s="613"/>
      <c r="FT96" s="613"/>
      <c r="FU96" s="613"/>
      <c r="FV96" s="613"/>
      <c r="FW96" s="613"/>
      <c r="FX96" s="613"/>
    </row>
    <row r="97" spans="1:180" ht="15">
      <c r="A97" s="608" t="s">
        <v>89</v>
      </c>
      <c r="B97" s="617"/>
      <c r="C97" s="618"/>
      <c r="D97" s="615"/>
      <c r="E97" s="615"/>
      <c r="F97" s="615"/>
      <c r="G97" s="619"/>
      <c r="H97" s="615"/>
      <c r="I97" s="615"/>
      <c r="J97" s="615"/>
      <c r="K97" s="615"/>
      <c r="L97" s="615"/>
      <c r="M97" s="615"/>
      <c r="N97" s="615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20"/>
      <c r="AB97" s="613"/>
      <c r="AC97" s="613"/>
      <c r="AD97" s="613"/>
      <c r="AE97" s="613"/>
      <c r="AF97" s="613"/>
      <c r="AG97" s="613"/>
      <c r="AH97" s="613"/>
      <c r="AI97" s="613"/>
      <c r="AJ97" s="613"/>
      <c r="AK97" s="613"/>
      <c r="AL97" s="613"/>
      <c r="AM97" s="613"/>
      <c r="AN97" s="613"/>
      <c r="AO97" s="613"/>
      <c r="AP97" s="613"/>
      <c r="AQ97" s="613"/>
      <c r="AR97" s="613"/>
      <c r="AS97" s="613"/>
      <c r="AT97" s="613"/>
      <c r="AU97" s="613"/>
      <c r="AV97" s="613"/>
      <c r="AW97" s="613"/>
      <c r="AX97" s="613"/>
      <c r="AY97" s="613"/>
      <c r="AZ97" s="613"/>
      <c r="BA97" s="613"/>
      <c r="BB97" s="613"/>
      <c r="BC97" s="613"/>
      <c r="BD97" s="613"/>
      <c r="BE97" s="613"/>
      <c r="BF97" s="613"/>
      <c r="BG97" s="613"/>
      <c r="BH97" s="613"/>
      <c r="BI97" s="613"/>
      <c r="BJ97" s="613"/>
      <c r="BK97" s="613"/>
      <c r="BL97" s="613"/>
      <c r="BM97" s="613"/>
      <c r="BN97" s="613"/>
      <c r="BO97" s="613"/>
      <c r="BP97" s="613"/>
      <c r="BQ97" s="613"/>
      <c r="BR97" s="613"/>
      <c r="BS97" s="613"/>
      <c r="BT97" s="613"/>
      <c r="BU97" s="613"/>
      <c r="BV97" s="613"/>
      <c r="BW97" s="613"/>
      <c r="BX97" s="613"/>
      <c r="BY97" s="613"/>
      <c r="BZ97" s="613"/>
      <c r="CA97" s="613"/>
      <c r="CB97" s="613"/>
      <c r="CC97" s="613"/>
      <c r="CD97" s="613"/>
      <c r="CE97" s="613"/>
      <c r="CF97" s="613"/>
      <c r="CG97" s="613"/>
      <c r="CH97" s="613"/>
      <c r="CI97" s="613"/>
      <c r="CJ97" s="613"/>
      <c r="CK97" s="613"/>
      <c r="CL97" s="613"/>
      <c r="CM97" s="613"/>
      <c r="CN97" s="613"/>
      <c r="CO97" s="613"/>
      <c r="CP97" s="613"/>
      <c r="CQ97" s="613"/>
      <c r="CR97" s="613"/>
      <c r="CS97" s="613"/>
      <c r="CT97" s="613"/>
      <c r="CU97" s="613"/>
      <c r="CV97" s="613"/>
      <c r="CW97" s="613"/>
      <c r="CX97" s="613"/>
      <c r="CY97" s="613"/>
      <c r="CZ97" s="613"/>
      <c r="DA97" s="613"/>
      <c r="DB97" s="613"/>
      <c r="DC97" s="613"/>
      <c r="DD97" s="613"/>
      <c r="DE97" s="613"/>
      <c r="DF97" s="613"/>
      <c r="DG97" s="613"/>
      <c r="DH97" s="613"/>
      <c r="DI97" s="613"/>
      <c r="DJ97" s="613"/>
      <c r="DK97" s="613"/>
      <c r="DL97" s="613"/>
      <c r="DM97" s="613"/>
      <c r="DN97" s="613"/>
      <c r="DO97" s="613"/>
      <c r="DP97" s="613"/>
      <c r="DQ97" s="613"/>
      <c r="DR97" s="613"/>
      <c r="DS97" s="613"/>
      <c r="DT97" s="613"/>
      <c r="DU97" s="613"/>
      <c r="DV97" s="613"/>
      <c r="DW97" s="613"/>
      <c r="DX97" s="613"/>
      <c r="DY97" s="613"/>
      <c r="DZ97" s="613"/>
      <c r="EA97" s="613"/>
      <c r="EB97" s="613"/>
      <c r="EC97" s="613"/>
      <c r="ED97" s="613"/>
      <c r="EE97" s="613"/>
      <c r="EF97" s="613"/>
      <c r="EG97" s="613"/>
      <c r="EH97" s="613"/>
      <c r="EI97" s="613"/>
      <c r="EJ97" s="613"/>
      <c r="EK97" s="613"/>
      <c r="EL97" s="613"/>
      <c r="EM97" s="613"/>
      <c r="EN97" s="613"/>
      <c r="EO97" s="613"/>
      <c r="EP97" s="613"/>
      <c r="EQ97" s="613"/>
      <c r="ER97" s="613"/>
      <c r="ES97" s="613"/>
      <c r="ET97" s="613"/>
      <c r="EU97" s="613"/>
      <c r="EV97" s="613"/>
      <c r="EW97" s="613"/>
      <c r="EX97" s="613"/>
      <c r="EY97" s="613"/>
      <c r="EZ97" s="613"/>
      <c r="FA97" s="613"/>
      <c r="FB97" s="613"/>
      <c r="FC97" s="613"/>
      <c r="FD97" s="613"/>
      <c r="FE97" s="613"/>
      <c r="FF97" s="613"/>
      <c r="FG97" s="613"/>
      <c r="FH97" s="613"/>
      <c r="FI97" s="613"/>
      <c r="FJ97" s="613"/>
      <c r="FK97" s="613"/>
      <c r="FL97" s="613"/>
      <c r="FM97" s="613"/>
      <c r="FN97" s="613"/>
      <c r="FO97" s="613"/>
      <c r="FP97" s="613"/>
      <c r="FQ97" s="613"/>
      <c r="FR97" s="613"/>
      <c r="FS97" s="613"/>
      <c r="FT97" s="613"/>
      <c r="FU97" s="613"/>
      <c r="FV97" s="613"/>
      <c r="FW97" s="613"/>
      <c r="FX97" s="613"/>
    </row>
    <row r="98" ht="13.5">
      <c r="G98" s="405"/>
    </row>
    <row r="99" ht="13.5">
      <c r="G99" s="405"/>
    </row>
    <row r="100" ht="13.5">
      <c r="G100" s="405"/>
    </row>
    <row r="101" ht="13.5">
      <c r="G101" s="405"/>
    </row>
    <row r="102" ht="13.5">
      <c r="G102" s="405"/>
    </row>
    <row r="103" ht="13.5">
      <c r="G103" s="405"/>
    </row>
    <row r="104" ht="13.5">
      <c r="G104" s="405"/>
    </row>
    <row r="105" ht="13.5">
      <c r="G105" s="405"/>
    </row>
    <row r="106" ht="13.5">
      <c r="G106" s="405"/>
    </row>
    <row r="107" ht="13.5">
      <c r="G107" s="405"/>
    </row>
    <row r="108" ht="13.5">
      <c r="G108" s="405"/>
    </row>
    <row r="109" ht="13.5">
      <c r="G109" s="405"/>
    </row>
    <row r="110" ht="13.5">
      <c r="G110" s="405"/>
    </row>
    <row r="111" ht="13.5">
      <c r="G111" s="405"/>
    </row>
    <row r="112" ht="13.5">
      <c r="G112" s="405"/>
    </row>
    <row r="113" ht="13.5">
      <c r="G113" s="405"/>
    </row>
    <row r="114" ht="13.5">
      <c r="G114" s="405"/>
    </row>
    <row r="115" ht="13.5">
      <c r="G115" s="405"/>
    </row>
    <row r="116" ht="13.5">
      <c r="G116" s="405"/>
    </row>
    <row r="117" ht="13.5">
      <c r="G117" s="405"/>
    </row>
    <row r="118" ht="13.5">
      <c r="G118" s="405"/>
    </row>
    <row r="119" ht="13.5">
      <c r="G119" s="405"/>
    </row>
    <row r="120" ht="13.5">
      <c r="G120" s="405"/>
    </row>
    <row r="121" ht="13.5">
      <c r="G121" s="405"/>
    </row>
    <row r="122" ht="13.5">
      <c r="G122" s="405"/>
    </row>
    <row r="123" ht="13.5">
      <c r="G123" s="405"/>
    </row>
    <row r="124" ht="13.5">
      <c r="G124" s="405"/>
    </row>
    <row r="125" ht="13.5">
      <c r="G125" s="405"/>
    </row>
    <row r="126" ht="13.5">
      <c r="G126" s="405"/>
    </row>
    <row r="127" ht="13.5">
      <c r="G127" s="405"/>
    </row>
    <row r="128" ht="13.5">
      <c r="G128" s="405"/>
    </row>
    <row r="129" ht="13.5">
      <c r="G129" s="405"/>
    </row>
    <row r="130" ht="13.5">
      <c r="G130" s="405"/>
    </row>
    <row r="131" ht="13.5">
      <c r="G131" s="405"/>
    </row>
    <row r="132" ht="13.5">
      <c r="G132" s="405"/>
    </row>
    <row r="133" ht="13.5">
      <c r="G133" s="405"/>
    </row>
    <row r="134" ht="13.5">
      <c r="G134" s="405"/>
    </row>
    <row r="135" ht="13.5">
      <c r="G135" s="405"/>
    </row>
    <row r="136" ht="13.5">
      <c r="G136" s="405"/>
    </row>
    <row r="137" ht="13.5">
      <c r="G137" s="405"/>
    </row>
    <row r="138" ht="13.5">
      <c r="G138" s="405"/>
    </row>
    <row r="139" ht="13.5">
      <c r="G139" s="405"/>
    </row>
    <row r="140" ht="13.5">
      <c r="G140" s="405"/>
    </row>
    <row r="141" ht="13.5">
      <c r="G141" s="405"/>
    </row>
    <row r="142" ht="13.5">
      <c r="G142" s="405"/>
    </row>
    <row r="143" ht="13.5">
      <c r="G143" s="405"/>
    </row>
    <row r="144" ht="13.5">
      <c r="G144" s="405"/>
    </row>
    <row r="145" ht="13.5">
      <c r="G145" s="405"/>
    </row>
    <row r="146" ht="13.5">
      <c r="G146" s="405"/>
    </row>
    <row r="147" ht="13.5">
      <c r="G147" s="405"/>
    </row>
    <row r="148" ht="13.5">
      <c r="G148" s="405"/>
    </row>
    <row r="149" ht="13.5">
      <c r="G149" s="405"/>
    </row>
    <row r="150" ht="13.5">
      <c r="G150" s="405"/>
    </row>
    <row r="151" ht="13.5">
      <c r="G151" s="405"/>
    </row>
    <row r="152" ht="13.5">
      <c r="G152" s="405"/>
    </row>
    <row r="153" ht="13.5">
      <c r="G153" s="405"/>
    </row>
    <row r="154" ht="13.5">
      <c r="G154" s="405"/>
    </row>
    <row r="155" ht="13.5">
      <c r="G155" s="405"/>
    </row>
    <row r="156" ht="13.5">
      <c r="G156" s="405"/>
    </row>
    <row r="157" ht="13.5">
      <c r="G157" s="405"/>
    </row>
    <row r="158" ht="13.5">
      <c r="G158" s="405"/>
    </row>
    <row r="159" ht="13.5">
      <c r="G159" s="405"/>
    </row>
    <row r="160" ht="13.5">
      <c r="G160" s="405"/>
    </row>
    <row r="161" ht="13.5">
      <c r="G161" s="405"/>
    </row>
    <row r="162" ht="13.5">
      <c r="G162" s="405"/>
    </row>
    <row r="163" ht="13.5">
      <c r="G163" s="405"/>
    </row>
    <row r="164" ht="13.5">
      <c r="G164" s="405"/>
    </row>
    <row r="165" ht="13.5">
      <c r="G165" s="405"/>
    </row>
    <row r="166" ht="13.5">
      <c r="G166" s="405"/>
    </row>
    <row r="167" ht="13.5">
      <c r="G167" s="405"/>
    </row>
    <row r="168" ht="13.5">
      <c r="G168" s="405"/>
    </row>
    <row r="169" ht="13.5">
      <c r="G169" s="405"/>
    </row>
    <row r="170" ht="13.5">
      <c r="G170" s="405"/>
    </row>
    <row r="171" ht="13.5">
      <c r="G171" s="405"/>
    </row>
    <row r="172" ht="13.5">
      <c r="G172" s="405"/>
    </row>
    <row r="173" ht="13.5">
      <c r="G173" s="405"/>
    </row>
    <row r="174" ht="13.5">
      <c r="G174" s="405"/>
    </row>
    <row r="175" ht="13.5">
      <c r="G175" s="405"/>
    </row>
    <row r="176" ht="13.5">
      <c r="G176" s="405"/>
    </row>
    <row r="177" ht="13.5">
      <c r="G177" s="405"/>
    </row>
    <row r="178" ht="13.5">
      <c r="G178" s="405"/>
    </row>
    <row r="179" ht="13.5">
      <c r="G179" s="405"/>
    </row>
    <row r="180" ht="13.5">
      <c r="G180" s="405"/>
    </row>
    <row r="181" ht="13.5">
      <c r="G181" s="405"/>
    </row>
    <row r="182" ht="13.5">
      <c r="G182" s="405"/>
    </row>
    <row r="183" ht="13.5">
      <c r="G183" s="405"/>
    </row>
    <row r="184" ht="13.5">
      <c r="G184" s="405"/>
    </row>
    <row r="185" ht="13.5">
      <c r="G185" s="405"/>
    </row>
    <row r="186" ht="13.5">
      <c r="G186" s="405"/>
    </row>
    <row r="187" ht="13.5">
      <c r="G187" s="405"/>
    </row>
    <row r="188" ht="13.5">
      <c r="G188" s="405"/>
    </row>
    <row r="189" ht="13.5">
      <c r="G189" s="405"/>
    </row>
    <row r="190" ht="13.5">
      <c r="G190" s="405"/>
    </row>
    <row r="191" ht="13.5">
      <c r="G191" s="405"/>
    </row>
    <row r="192" ht="13.5">
      <c r="G192" s="405"/>
    </row>
    <row r="193" ht="13.5">
      <c r="G193" s="405"/>
    </row>
    <row r="194" ht="13.5">
      <c r="G194" s="405"/>
    </row>
    <row r="195" ht="13.5">
      <c r="G195" s="405"/>
    </row>
    <row r="196" ht="13.5">
      <c r="G196" s="405"/>
    </row>
    <row r="197" ht="13.5">
      <c r="G197" s="405"/>
    </row>
    <row r="198" ht="13.5">
      <c r="G198" s="405"/>
    </row>
    <row r="199" ht="13.5">
      <c r="G199" s="405"/>
    </row>
    <row r="200" ht="13.5">
      <c r="G200" s="405"/>
    </row>
    <row r="201" ht="13.5">
      <c r="G201" s="405"/>
    </row>
    <row r="202" ht="13.5">
      <c r="G202" s="405"/>
    </row>
    <row r="203" ht="13.5">
      <c r="G203" s="405"/>
    </row>
  </sheetData>
  <sheetProtection/>
  <autoFilter ref="A7:AE84"/>
  <mergeCells count="19">
    <mergeCell ref="A91:Z91"/>
    <mergeCell ref="AA91:AE91"/>
    <mergeCell ref="A92:Z92"/>
    <mergeCell ref="AA92:AE92"/>
    <mergeCell ref="A93:Z93"/>
    <mergeCell ref="AA93:AE93"/>
    <mergeCell ref="J86:N86"/>
    <mergeCell ref="A88:AE88"/>
    <mergeCell ref="A89:T89"/>
    <mergeCell ref="U89:AE89"/>
    <mergeCell ref="A90:Z90"/>
    <mergeCell ref="AA90:AE90"/>
    <mergeCell ref="A85:N85"/>
    <mergeCell ref="G4:N5"/>
    <mergeCell ref="O4:R4"/>
    <mergeCell ref="S4:V4"/>
    <mergeCell ref="W4:Z4"/>
    <mergeCell ref="AA4:AE5"/>
    <mergeCell ref="Y5:Z5"/>
  </mergeCells>
  <printOptions horizontalCentered="1"/>
  <pageMargins left="0.2362204724409449" right="0.2362204724409449" top="0.7874015748031497" bottom="0.5905511811023623" header="0.1968503937007874" footer="0"/>
  <pageSetup cellComments="asDisplayed" fitToHeight="0" horizontalDpi="600" verticalDpi="600" orientation="landscape" paperSize="9" scale="75" r:id="rId3"/>
  <headerFooter differentFirst="1" scaleWithDoc="0"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0"/>
  <sheetViews>
    <sheetView showGridLines="0" showZeros="0" view="pageBreakPreview" zoomScale="90" zoomScaleNormal="90" zoomScaleSheetLayoutView="90" zoomScalePageLayoutView="0" workbookViewId="0" topLeftCell="A19">
      <selection activeCell="I19" sqref="I19"/>
    </sheetView>
  </sheetViews>
  <sheetFormatPr defaultColWidth="11.50390625" defaultRowHeight="12.75"/>
  <cols>
    <col min="1" max="1" width="5.125" style="1" customWidth="1"/>
    <col min="2" max="2" width="33.625" style="120" customWidth="1"/>
    <col min="3" max="3" width="8.50390625" style="3" customWidth="1"/>
    <col min="4" max="6" width="4.625" style="2" customWidth="1"/>
    <col min="7" max="7" width="6.00390625" style="2" customWidth="1"/>
    <col min="8" max="26" width="4.625" style="2" customWidth="1"/>
    <col min="27" max="27" width="4.625" style="56" customWidth="1"/>
    <col min="28" max="28" width="7.625" style="2" customWidth="1"/>
    <col min="29" max="29" width="5.625" style="2" customWidth="1"/>
    <col min="30" max="30" width="13.00390625" style="2" customWidth="1"/>
    <col min="31" max="31" width="6.00390625" style="2" customWidth="1"/>
    <col min="32" max="32" width="7.125" style="2" customWidth="1"/>
    <col min="33" max="33" width="5.625" style="2" customWidth="1"/>
    <col min="34" max="16384" width="11.50390625" style="2" customWidth="1"/>
  </cols>
  <sheetData>
    <row r="1" spans="1:30" s="259" customFormat="1" ht="18" customHeight="1">
      <c r="A1" s="254" t="s">
        <v>136</v>
      </c>
      <c r="B1" s="255"/>
      <c r="C1" s="258"/>
      <c r="D1" s="258"/>
      <c r="E1" s="258"/>
      <c r="F1" s="258"/>
      <c r="G1" s="258"/>
      <c r="H1" s="258"/>
      <c r="I1" s="258"/>
      <c r="AA1" s="260"/>
      <c r="AC1" s="261"/>
      <c r="AD1" s="296" t="s">
        <v>141</v>
      </c>
    </row>
    <row r="2" spans="1:27" s="259" customFormat="1" ht="18" customHeight="1">
      <c r="A2" s="254" t="s">
        <v>44</v>
      </c>
      <c r="B2" s="255"/>
      <c r="C2" s="258"/>
      <c r="D2" s="258"/>
      <c r="E2" s="258"/>
      <c r="F2" s="258"/>
      <c r="G2" s="258"/>
      <c r="H2" s="258"/>
      <c r="I2" s="258"/>
      <c r="AA2" s="260"/>
    </row>
    <row r="3" spans="1:27" s="259" customFormat="1" ht="18" customHeight="1" thickBot="1">
      <c r="A3" s="256" t="s">
        <v>42</v>
      </c>
      <c r="B3" s="257"/>
      <c r="C3" s="262"/>
      <c r="Q3" s="263"/>
      <c r="S3" s="263"/>
      <c r="U3" s="263"/>
      <c r="W3" s="263"/>
      <c r="Y3" s="263"/>
      <c r="AA3" s="264"/>
    </row>
    <row r="4" spans="6:31" ht="15" customHeight="1" thickBot="1" thickTop="1">
      <c r="F4" s="4"/>
      <c r="G4" s="321" t="s">
        <v>3</v>
      </c>
      <c r="H4" s="322"/>
      <c r="I4" s="322"/>
      <c r="J4" s="322"/>
      <c r="K4" s="322"/>
      <c r="L4" s="322"/>
      <c r="M4" s="322"/>
      <c r="N4" s="323"/>
      <c r="O4" s="327" t="s">
        <v>0</v>
      </c>
      <c r="P4" s="328"/>
      <c r="Q4" s="328"/>
      <c r="R4" s="328"/>
      <c r="S4" s="327" t="s">
        <v>1</v>
      </c>
      <c r="T4" s="328"/>
      <c r="U4" s="328"/>
      <c r="V4" s="328"/>
      <c r="W4" s="327" t="s">
        <v>2</v>
      </c>
      <c r="X4" s="328"/>
      <c r="Y4" s="328"/>
      <c r="Z4" s="329"/>
      <c r="AA4" s="330" t="s">
        <v>33</v>
      </c>
      <c r="AB4" s="331"/>
      <c r="AC4" s="331"/>
      <c r="AD4" s="331"/>
      <c r="AE4" s="332"/>
    </row>
    <row r="5" spans="6:31" ht="15" customHeight="1" thickBot="1" thickTop="1">
      <c r="F5" s="4"/>
      <c r="G5" s="324"/>
      <c r="H5" s="325"/>
      <c r="I5" s="325"/>
      <c r="J5" s="325"/>
      <c r="K5" s="325"/>
      <c r="L5" s="325"/>
      <c r="M5" s="325"/>
      <c r="N5" s="326"/>
      <c r="O5" s="5" t="s">
        <v>4</v>
      </c>
      <c r="P5" s="5"/>
      <c r="Q5" s="5" t="s">
        <v>5</v>
      </c>
      <c r="R5" s="5"/>
      <c r="S5" s="5" t="s">
        <v>6</v>
      </c>
      <c r="T5" s="5"/>
      <c r="U5" s="5" t="s">
        <v>7</v>
      </c>
      <c r="V5" s="5"/>
      <c r="W5" s="6" t="s">
        <v>8</v>
      </c>
      <c r="X5" s="6"/>
      <c r="Y5" s="327" t="s">
        <v>9</v>
      </c>
      <c r="Z5" s="329"/>
      <c r="AA5" s="333"/>
      <c r="AB5" s="334"/>
      <c r="AC5" s="334"/>
      <c r="AD5" s="334"/>
      <c r="AE5" s="335"/>
    </row>
    <row r="6" spans="1:31" s="62" customFormat="1" ht="208.5" customHeight="1" thickBot="1" thickTop="1">
      <c r="A6" s="7" t="s">
        <v>10</v>
      </c>
      <c r="B6" s="8" t="s">
        <v>19</v>
      </c>
      <c r="C6" s="9" t="s">
        <v>34</v>
      </c>
      <c r="D6" s="69" t="s">
        <v>15</v>
      </c>
      <c r="E6" s="69" t="s">
        <v>26</v>
      </c>
      <c r="F6" s="69" t="s">
        <v>27</v>
      </c>
      <c r="G6" s="70" t="s">
        <v>11</v>
      </c>
      <c r="H6" s="71" t="s">
        <v>21</v>
      </c>
      <c r="I6" s="72" t="s">
        <v>22</v>
      </c>
      <c r="J6" s="72" t="s">
        <v>23</v>
      </c>
      <c r="K6" s="72" t="s">
        <v>24</v>
      </c>
      <c r="L6" s="72" t="s">
        <v>25</v>
      </c>
      <c r="M6" s="73" t="s">
        <v>31</v>
      </c>
      <c r="N6" s="74" t="s">
        <v>30</v>
      </c>
      <c r="O6" s="71" t="s">
        <v>12</v>
      </c>
      <c r="P6" s="75" t="s">
        <v>18</v>
      </c>
      <c r="Q6" s="71" t="s">
        <v>12</v>
      </c>
      <c r="R6" s="75" t="s">
        <v>18</v>
      </c>
      <c r="S6" s="71" t="s">
        <v>12</v>
      </c>
      <c r="T6" s="75" t="s">
        <v>18</v>
      </c>
      <c r="U6" s="71" t="s">
        <v>12</v>
      </c>
      <c r="V6" s="75" t="s">
        <v>18</v>
      </c>
      <c r="W6" s="71" t="s">
        <v>12</v>
      </c>
      <c r="X6" s="76" t="s">
        <v>18</v>
      </c>
      <c r="Y6" s="77" t="s">
        <v>12</v>
      </c>
      <c r="Z6" s="76" t="s">
        <v>18</v>
      </c>
      <c r="AA6" s="217" t="s">
        <v>20</v>
      </c>
      <c r="AB6" s="90" t="s">
        <v>91</v>
      </c>
      <c r="AC6" s="90" t="s">
        <v>92</v>
      </c>
      <c r="AD6" s="90" t="s">
        <v>93</v>
      </c>
      <c r="AE6" s="90" t="s">
        <v>94</v>
      </c>
    </row>
    <row r="7" spans="1:31" s="56" customFormat="1" ht="16.5" thickBot="1" thickTop="1">
      <c r="A7" s="61">
        <v>1</v>
      </c>
      <c r="B7" s="12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50">
        <v>15</v>
      </c>
      <c r="P7" s="51">
        <v>16</v>
      </c>
      <c r="Q7" s="50">
        <v>17</v>
      </c>
      <c r="R7" s="51">
        <v>18</v>
      </c>
      <c r="S7" s="50">
        <v>19</v>
      </c>
      <c r="T7" s="51">
        <v>20</v>
      </c>
      <c r="U7" s="50">
        <v>21</v>
      </c>
      <c r="V7" s="51">
        <v>22</v>
      </c>
      <c r="W7" s="50">
        <v>23</v>
      </c>
      <c r="X7" s="51">
        <v>24</v>
      </c>
      <c r="Y7" s="50">
        <v>25</v>
      </c>
      <c r="Z7" s="51">
        <v>26</v>
      </c>
      <c r="AA7" s="51">
        <v>27</v>
      </c>
      <c r="AB7" s="51">
        <v>28</v>
      </c>
      <c r="AC7" s="51">
        <v>29</v>
      </c>
      <c r="AD7" s="51">
        <v>30</v>
      </c>
      <c r="AE7" s="51">
        <v>31</v>
      </c>
    </row>
    <row r="8" spans="1:31" s="104" customFormat="1" ht="15" thickBot="1" thickTop="1">
      <c r="A8" s="193" t="s">
        <v>117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218"/>
      <c r="AB8" s="192"/>
      <c r="AC8" s="192"/>
      <c r="AD8" s="192"/>
      <c r="AE8" s="194"/>
    </row>
    <row r="9" spans="1:33" ht="14.25" thickTop="1">
      <c r="A9" s="10">
        <v>1</v>
      </c>
      <c r="B9" s="122" t="s">
        <v>45</v>
      </c>
      <c r="C9" s="43"/>
      <c r="D9" s="10">
        <v>1</v>
      </c>
      <c r="E9" s="44"/>
      <c r="F9" s="80" t="s">
        <v>39</v>
      </c>
      <c r="G9" s="45">
        <v>5</v>
      </c>
      <c r="H9" s="48">
        <v>5</v>
      </c>
      <c r="I9" s="64">
        <v>0</v>
      </c>
      <c r="J9" s="81"/>
      <c r="K9" s="64"/>
      <c r="L9" s="64"/>
      <c r="M9" s="64"/>
      <c r="N9" s="64"/>
      <c r="O9" s="48">
        <v>5</v>
      </c>
      <c r="P9" s="46"/>
      <c r="Q9" s="48"/>
      <c r="R9" s="46"/>
      <c r="S9" s="48"/>
      <c r="T9" s="46"/>
      <c r="U9" s="48"/>
      <c r="V9" s="46"/>
      <c r="W9" s="48"/>
      <c r="X9" s="46"/>
      <c r="Y9" s="48"/>
      <c r="Z9" s="46"/>
      <c r="AA9" s="10"/>
      <c r="AB9" s="82">
        <v>0.5</v>
      </c>
      <c r="AC9" s="82"/>
      <c r="AD9" s="82">
        <v>0.5</v>
      </c>
      <c r="AE9" s="82"/>
      <c r="AF9" s="180" t="s">
        <v>96</v>
      </c>
      <c r="AG9" s="181">
        <f>SUMIF($F$9:$F$83,1,$D$9:$D$84)</f>
        <v>27</v>
      </c>
    </row>
    <row r="10" spans="1:35" ht="13.5">
      <c r="A10" s="34">
        <v>2</v>
      </c>
      <c r="B10" s="105" t="s">
        <v>38</v>
      </c>
      <c r="C10" s="33"/>
      <c r="D10" s="139">
        <v>2</v>
      </c>
      <c r="E10" s="35"/>
      <c r="F10" s="93" t="s">
        <v>39</v>
      </c>
      <c r="G10" s="36">
        <v>30</v>
      </c>
      <c r="H10" s="37">
        <v>0</v>
      </c>
      <c r="I10" s="38"/>
      <c r="J10" s="17"/>
      <c r="K10" s="38">
        <v>30</v>
      </c>
      <c r="L10" s="38"/>
      <c r="M10" s="38"/>
      <c r="N10" s="38"/>
      <c r="O10" s="37"/>
      <c r="P10" s="39">
        <v>30</v>
      </c>
      <c r="Q10" s="37"/>
      <c r="R10" s="39"/>
      <c r="S10" s="37"/>
      <c r="T10" s="39"/>
      <c r="U10" s="37"/>
      <c r="V10" s="39"/>
      <c r="W10" s="37"/>
      <c r="X10" s="39"/>
      <c r="Y10" s="37"/>
      <c r="Z10" s="39"/>
      <c r="AA10" s="34"/>
      <c r="AB10" s="94">
        <f>D10/2</f>
        <v>1</v>
      </c>
      <c r="AC10" s="94"/>
      <c r="AD10" s="94">
        <v>1</v>
      </c>
      <c r="AE10" s="94"/>
      <c r="AF10" s="180" t="s">
        <v>97</v>
      </c>
      <c r="AG10" s="181">
        <f>SUMIF($F$9:$F$83,2,$D$9:$D$84)</f>
        <v>33</v>
      </c>
      <c r="AI10" s="136"/>
    </row>
    <row r="11" spans="1:33" ht="13.5">
      <c r="A11" s="34">
        <v>3</v>
      </c>
      <c r="B11" s="105" t="s">
        <v>46</v>
      </c>
      <c r="C11" s="33"/>
      <c r="D11" s="34">
        <v>1</v>
      </c>
      <c r="E11" s="35"/>
      <c r="F11" s="93" t="s">
        <v>39</v>
      </c>
      <c r="G11" s="36">
        <v>15</v>
      </c>
      <c r="H11" s="37">
        <v>0</v>
      </c>
      <c r="I11" s="38"/>
      <c r="J11" s="17"/>
      <c r="K11" s="38">
        <v>15</v>
      </c>
      <c r="L11" s="38"/>
      <c r="M11" s="38"/>
      <c r="N11" s="38"/>
      <c r="O11" s="37"/>
      <c r="P11" s="39">
        <v>15</v>
      </c>
      <c r="Q11" s="37"/>
      <c r="R11" s="39"/>
      <c r="S11" s="37"/>
      <c r="T11" s="39"/>
      <c r="U11" s="37"/>
      <c r="V11" s="39"/>
      <c r="W11" s="37"/>
      <c r="X11" s="39"/>
      <c r="Y11" s="37"/>
      <c r="Z11" s="39"/>
      <c r="AA11" s="34"/>
      <c r="AB11" s="94">
        <f aca="true" t="shared" si="0" ref="AB11:AB17">D11/2</f>
        <v>0.5</v>
      </c>
      <c r="AC11" s="94"/>
      <c r="AD11" s="94"/>
      <c r="AE11" s="94"/>
      <c r="AF11" s="182" t="s">
        <v>98</v>
      </c>
      <c r="AG11" s="183">
        <f>SUMIF($F$9:$F$83,3,$D$9:$D$84)</f>
        <v>31</v>
      </c>
    </row>
    <row r="12" spans="1:33" ht="13.5">
      <c r="A12" s="34">
        <v>4</v>
      </c>
      <c r="B12" s="105" t="s">
        <v>47</v>
      </c>
      <c r="C12" s="33"/>
      <c r="D12" s="34">
        <v>2</v>
      </c>
      <c r="E12" s="35"/>
      <c r="F12" s="93" t="s">
        <v>37</v>
      </c>
      <c r="G12" s="36">
        <v>20</v>
      </c>
      <c r="H12" s="37">
        <v>20</v>
      </c>
      <c r="I12" s="38">
        <v>0</v>
      </c>
      <c r="J12" s="17"/>
      <c r="K12" s="38"/>
      <c r="L12" s="38"/>
      <c r="M12" s="38"/>
      <c r="N12" s="38"/>
      <c r="O12" s="37"/>
      <c r="P12" s="39"/>
      <c r="Q12" s="37">
        <v>20</v>
      </c>
      <c r="R12" s="39"/>
      <c r="S12" s="37"/>
      <c r="T12" s="39"/>
      <c r="U12" s="37"/>
      <c r="V12" s="39"/>
      <c r="W12" s="37"/>
      <c r="X12" s="39"/>
      <c r="Y12" s="37"/>
      <c r="Z12" s="39"/>
      <c r="AA12" s="34"/>
      <c r="AB12" s="94">
        <f t="shared" si="0"/>
        <v>1</v>
      </c>
      <c r="AC12" s="94"/>
      <c r="AD12" s="94">
        <v>1</v>
      </c>
      <c r="AE12" s="94"/>
      <c r="AF12" s="182" t="s">
        <v>99</v>
      </c>
      <c r="AG12" s="183">
        <f>SUMIF($F$9:$F$83,4,$D$9:$D$84)</f>
        <v>29</v>
      </c>
    </row>
    <row r="13" spans="1:33" ht="13.5">
      <c r="A13" s="11" t="s">
        <v>113</v>
      </c>
      <c r="B13" s="125" t="s">
        <v>104</v>
      </c>
      <c r="C13" s="33"/>
      <c r="D13" s="34">
        <v>1</v>
      </c>
      <c r="E13" s="35"/>
      <c r="F13" s="93" t="s">
        <v>39</v>
      </c>
      <c r="G13" s="36">
        <v>30</v>
      </c>
      <c r="H13" s="37">
        <v>0</v>
      </c>
      <c r="I13" s="38"/>
      <c r="J13" s="17"/>
      <c r="K13" s="38"/>
      <c r="L13" s="38">
        <v>30</v>
      </c>
      <c r="M13" s="38"/>
      <c r="N13" s="38"/>
      <c r="O13" s="37"/>
      <c r="P13" s="39">
        <v>30</v>
      </c>
      <c r="Q13" s="37"/>
      <c r="R13" s="39"/>
      <c r="S13" s="37"/>
      <c r="T13" s="39"/>
      <c r="U13" s="37"/>
      <c r="V13" s="39"/>
      <c r="W13" s="37"/>
      <c r="X13" s="39"/>
      <c r="Y13" s="37"/>
      <c r="Z13" s="39"/>
      <c r="AA13" s="34">
        <v>1</v>
      </c>
      <c r="AB13" s="94">
        <f t="shared" si="0"/>
        <v>0.5</v>
      </c>
      <c r="AC13" s="94"/>
      <c r="AD13" s="94"/>
      <c r="AE13" s="94"/>
      <c r="AF13" s="184" t="s">
        <v>100</v>
      </c>
      <c r="AG13" s="185">
        <f>SUMIF($F$9:$F$83,5,$D$9:$D$84)</f>
        <v>30</v>
      </c>
    </row>
    <row r="14" spans="1:33" ht="13.5">
      <c r="A14" s="11" t="s">
        <v>114</v>
      </c>
      <c r="B14" s="125" t="s">
        <v>105</v>
      </c>
      <c r="C14" s="33"/>
      <c r="D14" s="34">
        <v>2</v>
      </c>
      <c r="E14" s="35"/>
      <c r="F14" s="93" t="s">
        <v>37</v>
      </c>
      <c r="G14" s="36">
        <v>30</v>
      </c>
      <c r="H14" s="37"/>
      <c r="I14" s="38"/>
      <c r="J14" s="17"/>
      <c r="K14" s="38"/>
      <c r="L14" s="38">
        <v>30</v>
      </c>
      <c r="M14" s="38"/>
      <c r="N14" s="38"/>
      <c r="O14" s="37"/>
      <c r="P14" s="39"/>
      <c r="Q14" s="37"/>
      <c r="R14" s="39">
        <v>30</v>
      </c>
      <c r="S14" s="37"/>
      <c r="T14" s="39"/>
      <c r="U14" s="37"/>
      <c r="V14" s="39"/>
      <c r="W14" s="37"/>
      <c r="X14" s="39"/>
      <c r="Y14" s="37"/>
      <c r="Z14" s="39"/>
      <c r="AA14" s="34">
        <v>2</v>
      </c>
      <c r="AB14" s="94">
        <f t="shared" si="0"/>
        <v>1</v>
      </c>
      <c r="AC14" s="94"/>
      <c r="AD14" s="94"/>
      <c r="AE14" s="94"/>
      <c r="AF14" s="184" t="s">
        <v>101</v>
      </c>
      <c r="AG14" s="185">
        <f>SUMIF($F$9:$F$83,6,$D$9:$D$84)</f>
        <v>30</v>
      </c>
    </row>
    <row r="15" spans="1:33" ht="13.5">
      <c r="A15" s="11" t="s">
        <v>115</v>
      </c>
      <c r="B15" s="125" t="s">
        <v>106</v>
      </c>
      <c r="C15" s="33"/>
      <c r="D15" s="34">
        <v>1</v>
      </c>
      <c r="E15" s="35"/>
      <c r="F15" s="93" t="s">
        <v>40</v>
      </c>
      <c r="G15" s="36">
        <v>30</v>
      </c>
      <c r="H15" s="37"/>
      <c r="I15" s="38"/>
      <c r="J15" s="17"/>
      <c r="K15" s="38"/>
      <c r="L15" s="38">
        <v>30</v>
      </c>
      <c r="M15" s="38"/>
      <c r="N15" s="38"/>
      <c r="O15" s="37"/>
      <c r="P15" s="39"/>
      <c r="Q15" s="37"/>
      <c r="R15" s="39"/>
      <c r="S15" s="37"/>
      <c r="T15" s="39">
        <v>30</v>
      </c>
      <c r="U15" s="37"/>
      <c r="V15" s="39"/>
      <c r="W15" s="37"/>
      <c r="X15" s="39"/>
      <c r="Y15" s="37"/>
      <c r="Z15" s="39"/>
      <c r="AA15" s="34">
        <v>1</v>
      </c>
      <c r="AB15" s="94">
        <f t="shared" si="0"/>
        <v>0.5</v>
      </c>
      <c r="AC15" s="94"/>
      <c r="AD15" s="94"/>
      <c r="AE15" s="94"/>
      <c r="AG15" s="136">
        <f>SUM(AG9:AG14)</f>
        <v>180</v>
      </c>
    </row>
    <row r="16" spans="1:31" ht="13.5">
      <c r="A16" s="11" t="s">
        <v>116</v>
      </c>
      <c r="B16" s="125" t="s">
        <v>107</v>
      </c>
      <c r="C16" s="12"/>
      <c r="D16" s="11">
        <v>2</v>
      </c>
      <c r="E16" s="13" t="s">
        <v>41</v>
      </c>
      <c r="F16" s="14" t="s">
        <v>41</v>
      </c>
      <c r="G16" s="15">
        <v>30</v>
      </c>
      <c r="H16" s="16"/>
      <c r="I16" s="211"/>
      <c r="J16" s="17"/>
      <c r="K16" s="211"/>
      <c r="L16" s="211">
        <v>30</v>
      </c>
      <c r="M16" s="211"/>
      <c r="N16" s="211"/>
      <c r="O16" s="16"/>
      <c r="P16" s="18"/>
      <c r="Q16" s="16"/>
      <c r="R16" s="18"/>
      <c r="S16" s="16"/>
      <c r="T16" s="18"/>
      <c r="U16" s="16"/>
      <c r="V16" s="18">
        <v>30</v>
      </c>
      <c r="W16" s="16"/>
      <c r="X16" s="18"/>
      <c r="Y16" s="16"/>
      <c r="Z16" s="18"/>
      <c r="AA16" s="11">
        <v>2</v>
      </c>
      <c r="AB16" s="79">
        <f t="shared" si="0"/>
        <v>1</v>
      </c>
      <c r="AC16" s="79"/>
      <c r="AD16" s="79"/>
      <c r="AE16" s="79"/>
    </row>
    <row r="17" spans="1:31" ht="14.25" thickBot="1">
      <c r="A17" s="11">
        <v>6</v>
      </c>
      <c r="B17" s="123" t="s">
        <v>48</v>
      </c>
      <c r="C17" s="19"/>
      <c r="D17" s="20"/>
      <c r="E17" s="21"/>
      <c r="F17" s="22" t="s">
        <v>37</v>
      </c>
      <c r="G17" s="15">
        <v>60</v>
      </c>
      <c r="H17" s="23">
        <v>0</v>
      </c>
      <c r="I17" s="24">
        <v>60</v>
      </c>
      <c r="J17" s="211"/>
      <c r="K17" s="24"/>
      <c r="L17" s="24"/>
      <c r="M17" s="24"/>
      <c r="N17" s="24"/>
      <c r="O17" s="23"/>
      <c r="P17" s="25">
        <v>30</v>
      </c>
      <c r="Q17" s="23"/>
      <c r="R17" s="25">
        <v>30</v>
      </c>
      <c r="S17" s="23"/>
      <c r="T17" s="25"/>
      <c r="U17" s="23"/>
      <c r="V17" s="25"/>
      <c r="W17" s="23"/>
      <c r="X17" s="25"/>
      <c r="Y17" s="23"/>
      <c r="Z17" s="25"/>
      <c r="AA17" s="11"/>
      <c r="AB17" s="79">
        <f t="shared" si="0"/>
        <v>0</v>
      </c>
      <c r="AC17" s="79"/>
      <c r="AD17" s="79"/>
      <c r="AE17" s="79"/>
    </row>
    <row r="18" spans="1:31" s="104" customFormat="1" ht="15" thickBot="1" thickTop="1">
      <c r="A18" s="131" t="s">
        <v>11</v>
      </c>
      <c r="B18" s="132"/>
      <c r="C18" s="26"/>
      <c r="D18" s="27">
        <f>SUM(D9:D17)</f>
        <v>12</v>
      </c>
      <c r="E18" s="28"/>
      <c r="F18" s="28"/>
      <c r="G18" s="27">
        <f aca="true" t="shared" si="1" ref="G18:AE18">SUM(G9:G17)</f>
        <v>250</v>
      </c>
      <c r="H18" s="29">
        <f t="shared" si="1"/>
        <v>25</v>
      </c>
      <c r="I18" s="30">
        <f t="shared" si="1"/>
        <v>60</v>
      </c>
      <c r="J18" s="30">
        <f t="shared" si="1"/>
        <v>0</v>
      </c>
      <c r="K18" s="30">
        <f t="shared" si="1"/>
        <v>45</v>
      </c>
      <c r="L18" s="30">
        <f t="shared" si="1"/>
        <v>120</v>
      </c>
      <c r="M18" s="30">
        <f t="shared" si="1"/>
        <v>0</v>
      </c>
      <c r="N18" s="31">
        <f t="shared" si="1"/>
        <v>0</v>
      </c>
      <c r="O18" s="29">
        <f t="shared" si="1"/>
        <v>5</v>
      </c>
      <c r="P18" s="31">
        <f t="shared" si="1"/>
        <v>105</v>
      </c>
      <c r="Q18" s="29">
        <f t="shared" si="1"/>
        <v>20</v>
      </c>
      <c r="R18" s="31">
        <f t="shared" si="1"/>
        <v>60</v>
      </c>
      <c r="S18" s="29">
        <f t="shared" si="1"/>
        <v>0</v>
      </c>
      <c r="T18" s="32">
        <f t="shared" si="1"/>
        <v>30</v>
      </c>
      <c r="U18" s="29">
        <f t="shared" si="1"/>
        <v>0</v>
      </c>
      <c r="V18" s="31">
        <f t="shared" si="1"/>
        <v>30</v>
      </c>
      <c r="W18" s="29">
        <f t="shared" si="1"/>
        <v>0</v>
      </c>
      <c r="X18" s="31">
        <f t="shared" si="1"/>
        <v>0</v>
      </c>
      <c r="Y18" s="29">
        <f t="shared" si="1"/>
        <v>0</v>
      </c>
      <c r="Z18" s="31">
        <f t="shared" si="1"/>
        <v>0</v>
      </c>
      <c r="AA18" s="51">
        <f t="shared" si="1"/>
        <v>6</v>
      </c>
      <c r="AB18" s="31">
        <f t="shared" si="1"/>
        <v>6</v>
      </c>
      <c r="AC18" s="31">
        <f t="shared" si="1"/>
        <v>0</v>
      </c>
      <c r="AD18" s="31">
        <f t="shared" si="1"/>
        <v>2.5</v>
      </c>
      <c r="AE18" s="31">
        <f t="shared" si="1"/>
        <v>0</v>
      </c>
    </row>
    <row r="19" spans="1:31" ht="15" thickBot="1" thickTop="1">
      <c r="A19" s="193" t="s">
        <v>118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218"/>
      <c r="AB19" s="192"/>
      <c r="AC19" s="192"/>
      <c r="AD19" s="192"/>
      <c r="AE19" s="194"/>
    </row>
    <row r="20" spans="1:31" ht="14.25" thickTop="1">
      <c r="A20" s="10">
        <v>7</v>
      </c>
      <c r="B20" s="124" t="s">
        <v>49</v>
      </c>
      <c r="C20" s="43"/>
      <c r="D20" s="10">
        <v>3</v>
      </c>
      <c r="E20" s="44" t="s">
        <v>39</v>
      </c>
      <c r="F20" s="44" t="s">
        <v>39</v>
      </c>
      <c r="G20" s="45">
        <v>30</v>
      </c>
      <c r="H20" s="48">
        <v>15</v>
      </c>
      <c r="I20" s="64">
        <v>15</v>
      </c>
      <c r="J20" s="64"/>
      <c r="K20" s="64"/>
      <c r="L20" s="64"/>
      <c r="M20" s="64"/>
      <c r="N20" s="64"/>
      <c r="O20" s="48">
        <v>15</v>
      </c>
      <c r="P20" s="46">
        <v>15</v>
      </c>
      <c r="Q20" s="48"/>
      <c r="R20" s="46"/>
      <c r="S20" s="48"/>
      <c r="T20" s="46"/>
      <c r="U20" s="48"/>
      <c r="V20" s="46"/>
      <c r="W20" s="48"/>
      <c r="X20" s="46"/>
      <c r="Y20" s="48"/>
      <c r="Z20" s="46"/>
      <c r="AA20" s="48"/>
      <c r="AB20" s="83">
        <f>D20/2</f>
        <v>1.5</v>
      </c>
      <c r="AC20" s="82"/>
      <c r="AD20" s="82">
        <v>2</v>
      </c>
      <c r="AE20" s="82"/>
    </row>
    <row r="21" spans="1:31" ht="13.5">
      <c r="A21" s="34">
        <v>8</v>
      </c>
      <c r="B21" s="125" t="s">
        <v>50</v>
      </c>
      <c r="C21" s="33"/>
      <c r="D21" s="139">
        <v>4</v>
      </c>
      <c r="E21" s="35" t="s">
        <v>39</v>
      </c>
      <c r="F21" s="35" t="s">
        <v>39</v>
      </c>
      <c r="G21" s="36">
        <v>45</v>
      </c>
      <c r="H21" s="37">
        <v>30</v>
      </c>
      <c r="I21" s="38">
        <v>15</v>
      </c>
      <c r="J21" s="17"/>
      <c r="K21" s="38"/>
      <c r="L21" s="38"/>
      <c r="M21" s="38"/>
      <c r="N21" s="38"/>
      <c r="O21" s="37">
        <v>30</v>
      </c>
      <c r="P21" s="39">
        <v>15</v>
      </c>
      <c r="Q21" s="37"/>
      <c r="R21" s="39"/>
      <c r="S21" s="37"/>
      <c r="T21" s="39"/>
      <c r="U21" s="37"/>
      <c r="V21" s="39"/>
      <c r="W21" s="37"/>
      <c r="X21" s="39"/>
      <c r="Y21" s="37"/>
      <c r="Z21" s="39"/>
      <c r="AA21" s="37"/>
      <c r="AB21" s="95">
        <f aca="true" t="shared" si="2" ref="AB21:AB28">D21/2</f>
        <v>2</v>
      </c>
      <c r="AC21" s="94"/>
      <c r="AD21" s="94">
        <v>4</v>
      </c>
      <c r="AE21" s="94"/>
    </row>
    <row r="22" spans="1:32" ht="13.5">
      <c r="A22" s="34">
        <v>9</v>
      </c>
      <c r="B22" s="137" t="s">
        <v>51</v>
      </c>
      <c r="C22" s="138"/>
      <c r="D22" s="139">
        <v>4</v>
      </c>
      <c r="E22" s="35" t="s">
        <v>37</v>
      </c>
      <c r="F22" s="35" t="s">
        <v>37</v>
      </c>
      <c r="G22" s="36">
        <v>30</v>
      </c>
      <c r="H22" s="37">
        <v>15</v>
      </c>
      <c r="I22" s="38">
        <v>15</v>
      </c>
      <c r="J22" s="17"/>
      <c r="K22" s="38"/>
      <c r="L22" s="38"/>
      <c r="M22" s="38"/>
      <c r="N22" s="38"/>
      <c r="O22" s="37"/>
      <c r="P22" s="39"/>
      <c r="Q22" s="37">
        <v>15</v>
      </c>
      <c r="R22" s="39">
        <v>15</v>
      </c>
      <c r="S22" s="37"/>
      <c r="T22" s="39"/>
      <c r="U22" s="37"/>
      <c r="V22" s="39"/>
      <c r="W22" s="37"/>
      <c r="X22" s="39"/>
      <c r="Y22" s="37"/>
      <c r="Z22" s="39"/>
      <c r="AA22" s="37"/>
      <c r="AB22" s="95">
        <f t="shared" si="2"/>
        <v>2</v>
      </c>
      <c r="AC22" s="94"/>
      <c r="AD22" s="94">
        <v>2</v>
      </c>
      <c r="AE22" s="94"/>
      <c r="AF22" s="136"/>
    </row>
    <row r="23" spans="1:31" ht="26.25">
      <c r="A23" s="34">
        <v>10</v>
      </c>
      <c r="B23" s="295" t="s">
        <v>52</v>
      </c>
      <c r="C23" s="138"/>
      <c r="D23" s="139">
        <v>2</v>
      </c>
      <c r="E23" s="35"/>
      <c r="F23" s="35" t="s">
        <v>37</v>
      </c>
      <c r="G23" s="36">
        <v>30</v>
      </c>
      <c r="H23" s="37"/>
      <c r="I23" s="38">
        <v>30</v>
      </c>
      <c r="J23" s="17"/>
      <c r="K23" s="38"/>
      <c r="L23" s="38"/>
      <c r="M23" s="38"/>
      <c r="N23" s="38"/>
      <c r="O23" s="37"/>
      <c r="P23" s="39">
        <v>15</v>
      </c>
      <c r="Q23" s="37"/>
      <c r="R23" s="39">
        <v>15</v>
      </c>
      <c r="S23" s="37"/>
      <c r="T23" s="39"/>
      <c r="U23" s="37"/>
      <c r="V23" s="39"/>
      <c r="W23" s="37"/>
      <c r="X23" s="39"/>
      <c r="Y23" s="37"/>
      <c r="Z23" s="39"/>
      <c r="AA23" s="37"/>
      <c r="AB23" s="95">
        <f t="shared" si="2"/>
        <v>1</v>
      </c>
      <c r="AC23" s="94"/>
      <c r="AD23" s="94">
        <v>1</v>
      </c>
      <c r="AE23" s="94"/>
    </row>
    <row r="24" spans="1:31" ht="13.5">
      <c r="A24" s="34">
        <v>11</v>
      </c>
      <c r="B24" s="137" t="s">
        <v>53</v>
      </c>
      <c r="C24" s="138"/>
      <c r="D24" s="139">
        <v>4</v>
      </c>
      <c r="E24" s="35" t="s">
        <v>40</v>
      </c>
      <c r="F24" s="35" t="s">
        <v>40</v>
      </c>
      <c r="G24" s="36">
        <v>45</v>
      </c>
      <c r="H24" s="37">
        <v>30</v>
      </c>
      <c r="I24" s="38">
        <v>15</v>
      </c>
      <c r="J24" s="17"/>
      <c r="K24" s="38"/>
      <c r="L24" s="38"/>
      <c r="M24" s="38"/>
      <c r="N24" s="38"/>
      <c r="O24" s="37"/>
      <c r="P24" s="39"/>
      <c r="Q24" s="37"/>
      <c r="R24" s="39"/>
      <c r="S24" s="37">
        <v>30</v>
      </c>
      <c r="T24" s="39">
        <v>15</v>
      </c>
      <c r="U24" s="37"/>
      <c r="V24" s="39"/>
      <c r="W24" s="37"/>
      <c r="X24" s="39"/>
      <c r="Y24" s="37"/>
      <c r="Z24" s="39"/>
      <c r="AA24" s="37"/>
      <c r="AB24" s="95">
        <f t="shared" si="2"/>
        <v>2</v>
      </c>
      <c r="AC24" s="94"/>
      <c r="AD24" s="94">
        <v>3</v>
      </c>
      <c r="AE24" s="94"/>
    </row>
    <row r="25" spans="1:32" ht="13.5">
      <c r="A25" s="34">
        <v>12</v>
      </c>
      <c r="B25" s="316" t="s">
        <v>54</v>
      </c>
      <c r="C25" s="138"/>
      <c r="D25" s="139">
        <v>5</v>
      </c>
      <c r="E25" s="35" t="s">
        <v>40</v>
      </c>
      <c r="F25" s="35" t="s">
        <v>40</v>
      </c>
      <c r="G25" s="36">
        <v>45</v>
      </c>
      <c r="H25" s="37">
        <v>15</v>
      </c>
      <c r="I25" s="38">
        <v>30</v>
      </c>
      <c r="J25" s="17"/>
      <c r="K25" s="38"/>
      <c r="L25" s="38"/>
      <c r="M25" s="38"/>
      <c r="N25" s="38"/>
      <c r="O25" s="37"/>
      <c r="P25" s="39"/>
      <c r="Q25" s="37"/>
      <c r="R25" s="39"/>
      <c r="S25" s="37">
        <v>15</v>
      </c>
      <c r="T25" s="39">
        <v>30</v>
      </c>
      <c r="U25" s="37"/>
      <c r="V25" s="39"/>
      <c r="W25" s="37"/>
      <c r="X25" s="39"/>
      <c r="Y25" s="37"/>
      <c r="Z25" s="39"/>
      <c r="AA25" s="37"/>
      <c r="AB25" s="95">
        <f t="shared" si="2"/>
        <v>2.5</v>
      </c>
      <c r="AC25" s="94"/>
      <c r="AD25" s="94">
        <v>3</v>
      </c>
      <c r="AE25" s="94"/>
      <c r="AF25" s="136"/>
    </row>
    <row r="26" spans="1:32" ht="26.25">
      <c r="A26" s="34">
        <v>13</v>
      </c>
      <c r="B26" s="295" t="s">
        <v>140</v>
      </c>
      <c r="C26" s="138"/>
      <c r="D26" s="139">
        <v>2</v>
      </c>
      <c r="E26" s="35"/>
      <c r="F26" s="35" t="s">
        <v>40</v>
      </c>
      <c r="G26" s="36">
        <v>30</v>
      </c>
      <c r="H26" s="37">
        <v>15</v>
      </c>
      <c r="I26" s="38">
        <v>15</v>
      </c>
      <c r="J26" s="17"/>
      <c r="K26" s="38"/>
      <c r="L26" s="38"/>
      <c r="M26" s="38"/>
      <c r="N26" s="38"/>
      <c r="O26" s="37"/>
      <c r="P26" s="39"/>
      <c r="Q26" s="37"/>
      <c r="R26" s="39"/>
      <c r="S26" s="37">
        <v>15</v>
      </c>
      <c r="T26" s="39">
        <v>15</v>
      </c>
      <c r="U26" s="37"/>
      <c r="V26" s="39"/>
      <c r="W26" s="37"/>
      <c r="X26" s="39"/>
      <c r="Y26" s="37"/>
      <c r="Z26" s="39"/>
      <c r="AA26" s="37">
        <v>3</v>
      </c>
      <c r="AB26" s="95">
        <f t="shared" si="2"/>
        <v>1</v>
      </c>
      <c r="AC26" s="94"/>
      <c r="AD26" s="94">
        <v>1.5</v>
      </c>
      <c r="AE26" s="94"/>
      <c r="AF26" s="136"/>
    </row>
    <row r="27" spans="1:31" ht="26.25">
      <c r="A27" s="11">
        <v>14</v>
      </c>
      <c r="B27" s="319" t="s">
        <v>144</v>
      </c>
      <c r="C27" s="140"/>
      <c r="D27" s="141">
        <v>1</v>
      </c>
      <c r="E27" s="13"/>
      <c r="F27" s="13" t="s">
        <v>40</v>
      </c>
      <c r="G27" s="36">
        <v>15</v>
      </c>
      <c r="H27" s="16">
        <v>15</v>
      </c>
      <c r="I27" s="211">
        <v>0</v>
      </c>
      <c r="J27" s="17"/>
      <c r="K27" s="211"/>
      <c r="L27" s="211"/>
      <c r="M27" s="211"/>
      <c r="N27" s="211"/>
      <c r="O27" s="16"/>
      <c r="P27" s="18"/>
      <c r="Q27" s="16"/>
      <c r="R27" s="18"/>
      <c r="S27" s="16">
        <v>15</v>
      </c>
      <c r="T27" s="18"/>
      <c r="U27" s="16"/>
      <c r="V27" s="18"/>
      <c r="W27" s="16"/>
      <c r="X27" s="18"/>
      <c r="Y27" s="16"/>
      <c r="Z27" s="18"/>
      <c r="AA27" s="16">
        <v>1</v>
      </c>
      <c r="AB27" s="78">
        <f t="shared" si="2"/>
        <v>0.5</v>
      </c>
      <c r="AC27" s="79"/>
      <c r="AD27" s="79">
        <v>0.5</v>
      </c>
      <c r="AE27" s="79"/>
    </row>
    <row r="28" spans="1:31" ht="14.25" thickBot="1">
      <c r="A28" s="11">
        <v>15</v>
      </c>
      <c r="B28" s="317" t="s">
        <v>55</v>
      </c>
      <c r="C28" s="19"/>
      <c r="D28" s="302">
        <v>2</v>
      </c>
      <c r="E28" s="303"/>
      <c r="F28" s="304" t="s">
        <v>41</v>
      </c>
      <c r="G28" s="305">
        <v>30</v>
      </c>
      <c r="H28" s="306">
        <v>15</v>
      </c>
      <c r="I28" s="307">
        <v>15</v>
      </c>
      <c r="J28" s="308"/>
      <c r="K28" s="307"/>
      <c r="L28" s="307"/>
      <c r="M28" s="307"/>
      <c r="N28" s="307"/>
      <c r="O28" s="306"/>
      <c r="P28" s="309"/>
      <c r="Q28" s="306"/>
      <c r="R28" s="309"/>
      <c r="S28" s="306"/>
      <c r="T28" s="309"/>
      <c r="U28" s="306">
        <v>15</v>
      </c>
      <c r="V28" s="309">
        <v>15</v>
      </c>
      <c r="W28" s="306"/>
      <c r="X28" s="309"/>
      <c r="Y28" s="306"/>
      <c r="Z28" s="309"/>
      <c r="AA28" s="306"/>
      <c r="AB28" s="310">
        <f t="shared" si="2"/>
        <v>1</v>
      </c>
      <c r="AC28" s="311"/>
      <c r="AD28" s="311">
        <v>2</v>
      </c>
      <c r="AE28" s="79"/>
    </row>
    <row r="29" spans="1:39" s="104" customFormat="1" ht="15" thickBot="1" thickTop="1">
      <c r="A29" s="131" t="s">
        <v>11</v>
      </c>
      <c r="B29" s="132"/>
      <c r="C29" s="300"/>
      <c r="D29" s="41">
        <f>SUM(D20:D28)</f>
        <v>27</v>
      </c>
      <c r="E29" s="42"/>
      <c r="F29" s="42"/>
      <c r="G29" s="41">
        <f aca="true" t="shared" si="3" ref="G29:AE29">SUM(G20:G28)</f>
        <v>300</v>
      </c>
      <c r="H29" s="84">
        <f t="shared" si="3"/>
        <v>150</v>
      </c>
      <c r="I29" s="85">
        <f t="shared" si="3"/>
        <v>150</v>
      </c>
      <c r="J29" s="85">
        <f t="shared" si="3"/>
        <v>0</v>
      </c>
      <c r="K29" s="85">
        <f t="shared" si="3"/>
        <v>0</v>
      </c>
      <c r="L29" s="85">
        <f t="shared" si="3"/>
        <v>0</v>
      </c>
      <c r="M29" s="85">
        <f t="shared" si="3"/>
        <v>0</v>
      </c>
      <c r="N29" s="85">
        <f t="shared" si="3"/>
        <v>0</v>
      </c>
      <c r="O29" s="84">
        <f t="shared" si="3"/>
        <v>45</v>
      </c>
      <c r="P29" s="86">
        <f t="shared" si="3"/>
        <v>45</v>
      </c>
      <c r="Q29" s="84">
        <f t="shared" si="3"/>
        <v>15</v>
      </c>
      <c r="R29" s="86">
        <f t="shared" si="3"/>
        <v>30</v>
      </c>
      <c r="S29" s="84">
        <f t="shared" si="3"/>
        <v>75</v>
      </c>
      <c r="T29" s="87">
        <f t="shared" si="3"/>
        <v>60</v>
      </c>
      <c r="U29" s="84">
        <f t="shared" si="3"/>
        <v>15</v>
      </c>
      <c r="V29" s="86">
        <f t="shared" si="3"/>
        <v>15</v>
      </c>
      <c r="W29" s="84">
        <f t="shared" si="3"/>
        <v>0</v>
      </c>
      <c r="X29" s="86">
        <f t="shared" si="3"/>
        <v>0</v>
      </c>
      <c r="Y29" s="84">
        <f t="shared" si="3"/>
        <v>0</v>
      </c>
      <c r="Z29" s="86">
        <f t="shared" si="3"/>
        <v>0</v>
      </c>
      <c r="AA29" s="301">
        <f t="shared" si="3"/>
        <v>4</v>
      </c>
      <c r="AB29" s="86">
        <f t="shared" si="3"/>
        <v>13.5</v>
      </c>
      <c r="AC29" s="86">
        <f t="shared" si="3"/>
        <v>0</v>
      </c>
      <c r="AD29" s="86">
        <f t="shared" si="3"/>
        <v>19</v>
      </c>
      <c r="AE29" s="31">
        <f t="shared" si="3"/>
        <v>0</v>
      </c>
      <c r="AG29" s="68"/>
      <c r="AH29" s="68"/>
      <c r="AI29" s="68"/>
      <c r="AJ29" s="68"/>
      <c r="AK29" s="68"/>
      <c r="AL29" s="68"/>
      <c r="AM29" s="68"/>
    </row>
    <row r="30" spans="1:39" ht="15" thickBot="1" thickTop="1">
      <c r="A30" s="195" t="s">
        <v>125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219"/>
      <c r="AB30" s="196"/>
      <c r="AC30" s="196"/>
      <c r="AD30" s="196"/>
      <c r="AE30" s="187"/>
      <c r="AG30" s="68"/>
      <c r="AH30" s="68"/>
      <c r="AI30" s="68"/>
      <c r="AJ30" s="68"/>
      <c r="AK30" s="68"/>
      <c r="AL30" s="68"/>
      <c r="AM30" s="67"/>
    </row>
    <row r="31" spans="1:39" s="153" customFormat="1" ht="14.25" thickTop="1">
      <c r="A31" s="143">
        <v>16</v>
      </c>
      <c r="B31" s="162" t="s">
        <v>56</v>
      </c>
      <c r="C31" s="145"/>
      <c r="D31" s="143">
        <v>6</v>
      </c>
      <c r="E31" s="146" t="s">
        <v>39</v>
      </c>
      <c r="F31" s="163" t="s">
        <v>39</v>
      </c>
      <c r="G31" s="147">
        <v>60</v>
      </c>
      <c r="H31" s="148">
        <v>15</v>
      </c>
      <c r="I31" s="149">
        <v>45</v>
      </c>
      <c r="J31" s="149"/>
      <c r="K31" s="149"/>
      <c r="L31" s="164"/>
      <c r="M31" s="164"/>
      <c r="N31" s="150"/>
      <c r="O31" s="165">
        <v>15</v>
      </c>
      <c r="P31" s="151">
        <v>45</v>
      </c>
      <c r="Q31" s="148"/>
      <c r="R31" s="150"/>
      <c r="S31" s="148"/>
      <c r="T31" s="150"/>
      <c r="U31" s="148"/>
      <c r="V31" s="150"/>
      <c r="W31" s="148"/>
      <c r="X31" s="150"/>
      <c r="Y31" s="148"/>
      <c r="Z31" s="150"/>
      <c r="AA31" s="220"/>
      <c r="AB31" s="152">
        <f>D31/2</f>
        <v>3</v>
      </c>
      <c r="AC31" s="152"/>
      <c r="AD31" s="152">
        <v>5</v>
      </c>
      <c r="AE31" s="152"/>
      <c r="AG31" s="92"/>
      <c r="AH31" s="92"/>
      <c r="AI31" s="92"/>
      <c r="AJ31" s="92"/>
      <c r="AK31" s="92"/>
      <c r="AL31" s="92"/>
      <c r="AM31" s="92"/>
    </row>
    <row r="32" spans="1:39" s="153" customFormat="1" ht="13.5">
      <c r="A32" s="139">
        <v>17</v>
      </c>
      <c r="B32" s="166" t="s">
        <v>57</v>
      </c>
      <c r="C32" s="138"/>
      <c r="D32" s="139">
        <v>6</v>
      </c>
      <c r="E32" s="155" t="s">
        <v>39</v>
      </c>
      <c r="F32" s="167" t="s">
        <v>39</v>
      </c>
      <c r="G32" s="156">
        <v>60</v>
      </c>
      <c r="H32" s="168">
        <v>15</v>
      </c>
      <c r="I32" s="158">
        <v>45</v>
      </c>
      <c r="J32" s="158"/>
      <c r="K32" s="158"/>
      <c r="L32" s="169"/>
      <c r="M32" s="169"/>
      <c r="N32" s="159"/>
      <c r="O32" s="168">
        <v>15</v>
      </c>
      <c r="P32" s="170">
        <v>45</v>
      </c>
      <c r="Q32" s="157"/>
      <c r="R32" s="159"/>
      <c r="S32" s="157"/>
      <c r="T32" s="159"/>
      <c r="U32" s="157"/>
      <c r="V32" s="159"/>
      <c r="W32" s="157"/>
      <c r="X32" s="159"/>
      <c r="Y32" s="157"/>
      <c r="Z32" s="159"/>
      <c r="AA32" s="221"/>
      <c r="AB32" s="161">
        <f aca="true" t="shared" si="4" ref="AB32:AB41">D32/2</f>
        <v>3</v>
      </c>
      <c r="AC32" s="161"/>
      <c r="AD32" s="161">
        <v>5</v>
      </c>
      <c r="AE32" s="161"/>
      <c r="AG32" s="92"/>
      <c r="AH32" s="92"/>
      <c r="AI32" s="92"/>
      <c r="AJ32" s="92"/>
      <c r="AK32" s="92"/>
      <c r="AL32" s="92"/>
      <c r="AM32" s="92"/>
    </row>
    <row r="33" spans="1:39" s="153" customFormat="1" ht="13.5">
      <c r="A33" s="139">
        <v>18</v>
      </c>
      <c r="B33" s="166" t="s">
        <v>58</v>
      </c>
      <c r="C33" s="138"/>
      <c r="D33" s="139">
        <v>3</v>
      </c>
      <c r="E33" s="155"/>
      <c r="F33" s="167" t="s">
        <v>39</v>
      </c>
      <c r="G33" s="156">
        <v>30</v>
      </c>
      <c r="H33" s="168">
        <v>15</v>
      </c>
      <c r="I33" s="158"/>
      <c r="J33" s="158"/>
      <c r="K33" s="158">
        <v>15</v>
      </c>
      <c r="L33" s="169"/>
      <c r="M33" s="169"/>
      <c r="N33" s="159"/>
      <c r="O33" s="168">
        <v>15</v>
      </c>
      <c r="P33" s="170">
        <v>15</v>
      </c>
      <c r="Q33" s="157"/>
      <c r="R33" s="159"/>
      <c r="S33" s="157"/>
      <c r="T33" s="159"/>
      <c r="U33" s="157"/>
      <c r="V33" s="159"/>
      <c r="W33" s="157"/>
      <c r="X33" s="159"/>
      <c r="Y33" s="157"/>
      <c r="Z33" s="159"/>
      <c r="AA33" s="221"/>
      <c r="AB33" s="161">
        <f t="shared" si="4"/>
        <v>1.5</v>
      </c>
      <c r="AC33" s="161"/>
      <c r="AD33" s="161">
        <v>2</v>
      </c>
      <c r="AE33" s="161"/>
      <c r="AG33" s="92"/>
      <c r="AH33" s="92"/>
      <c r="AI33" s="92"/>
      <c r="AJ33" s="92"/>
      <c r="AK33" s="92"/>
      <c r="AL33" s="92"/>
      <c r="AM33" s="92"/>
    </row>
    <row r="34" spans="1:39" s="153" customFormat="1" ht="13.5">
      <c r="A34" s="139">
        <v>19</v>
      </c>
      <c r="B34" s="166" t="s">
        <v>59</v>
      </c>
      <c r="C34" s="138"/>
      <c r="D34" s="139">
        <v>3</v>
      </c>
      <c r="E34" s="155" t="s">
        <v>37</v>
      </c>
      <c r="F34" s="167" t="s">
        <v>37</v>
      </c>
      <c r="G34" s="156">
        <v>30</v>
      </c>
      <c r="H34" s="168">
        <v>15</v>
      </c>
      <c r="I34" s="158"/>
      <c r="J34" s="158"/>
      <c r="K34" s="158">
        <v>15</v>
      </c>
      <c r="L34" s="169"/>
      <c r="M34" s="169"/>
      <c r="N34" s="159"/>
      <c r="O34" s="168"/>
      <c r="P34" s="170"/>
      <c r="Q34" s="157">
        <v>15</v>
      </c>
      <c r="R34" s="159">
        <v>15</v>
      </c>
      <c r="S34" s="157"/>
      <c r="T34" s="159"/>
      <c r="U34" s="157"/>
      <c r="V34" s="159"/>
      <c r="W34" s="157"/>
      <c r="X34" s="159"/>
      <c r="Y34" s="157"/>
      <c r="Z34" s="159"/>
      <c r="AA34" s="221"/>
      <c r="AB34" s="161">
        <f t="shared" si="4"/>
        <v>1.5</v>
      </c>
      <c r="AC34" s="161"/>
      <c r="AD34" s="161">
        <v>2</v>
      </c>
      <c r="AE34" s="161"/>
      <c r="AG34" s="92"/>
      <c r="AH34" s="92"/>
      <c r="AI34" s="92"/>
      <c r="AJ34" s="92"/>
      <c r="AK34" s="92"/>
      <c r="AL34" s="92"/>
      <c r="AM34" s="92"/>
    </row>
    <row r="35" spans="1:39" s="153" customFormat="1" ht="13.5">
      <c r="A35" s="139">
        <v>20</v>
      </c>
      <c r="B35" s="166" t="s">
        <v>60</v>
      </c>
      <c r="C35" s="138"/>
      <c r="D35" s="139">
        <v>6</v>
      </c>
      <c r="E35" s="155" t="s">
        <v>37</v>
      </c>
      <c r="F35" s="167" t="s">
        <v>37</v>
      </c>
      <c r="G35" s="156">
        <v>60</v>
      </c>
      <c r="H35" s="168">
        <v>30</v>
      </c>
      <c r="I35" s="158"/>
      <c r="J35" s="158"/>
      <c r="K35" s="158">
        <v>30</v>
      </c>
      <c r="L35" s="169"/>
      <c r="M35" s="169"/>
      <c r="N35" s="159"/>
      <c r="O35" s="168"/>
      <c r="P35" s="170"/>
      <c r="Q35" s="157">
        <v>30</v>
      </c>
      <c r="R35" s="159">
        <v>30</v>
      </c>
      <c r="S35" s="157"/>
      <c r="T35" s="159"/>
      <c r="U35" s="157"/>
      <c r="V35" s="159"/>
      <c r="W35" s="157"/>
      <c r="X35" s="159"/>
      <c r="Y35" s="157"/>
      <c r="Z35" s="159"/>
      <c r="AA35" s="221"/>
      <c r="AB35" s="161">
        <f t="shared" si="4"/>
        <v>3</v>
      </c>
      <c r="AC35" s="161"/>
      <c r="AD35" s="161">
        <v>5</v>
      </c>
      <c r="AE35" s="161"/>
      <c r="AG35" s="92"/>
      <c r="AH35" s="92"/>
      <c r="AI35" s="92"/>
      <c r="AJ35" s="92"/>
      <c r="AK35" s="92"/>
      <c r="AL35" s="92"/>
      <c r="AM35" s="92"/>
    </row>
    <row r="36" spans="1:39" s="153" customFormat="1" ht="13.5">
      <c r="A36" s="139">
        <v>21</v>
      </c>
      <c r="B36" s="166" t="s">
        <v>61</v>
      </c>
      <c r="C36" s="138"/>
      <c r="D36" s="139">
        <v>3</v>
      </c>
      <c r="E36" s="155"/>
      <c r="F36" s="167" t="s">
        <v>37</v>
      </c>
      <c r="G36" s="156">
        <v>30</v>
      </c>
      <c r="H36" s="168">
        <v>15</v>
      </c>
      <c r="I36" s="158">
        <v>15</v>
      </c>
      <c r="J36" s="158"/>
      <c r="K36" s="158"/>
      <c r="L36" s="169"/>
      <c r="M36" s="169"/>
      <c r="N36" s="159"/>
      <c r="O36" s="168"/>
      <c r="P36" s="170"/>
      <c r="Q36" s="157">
        <v>15</v>
      </c>
      <c r="R36" s="159">
        <v>15</v>
      </c>
      <c r="S36" s="157"/>
      <c r="T36" s="159"/>
      <c r="U36" s="157"/>
      <c r="V36" s="159"/>
      <c r="W36" s="157"/>
      <c r="X36" s="159"/>
      <c r="Y36" s="157"/>
      <c r="Z36" s="159"/>
      <c r="AA36" s="221"/>
      <c r="AB36" s="161">
        <f t="shared" si="4"/>
        <v>1.5</v>
      </c>
      <c r="AC36" s="161"/>
      <c r="AD36" s="161">
        <v>2</v>
      </c>
      <c r="AE36" s="161"/>
      <c r="AG36" s="92"/>
      <c r="AH36" s="92"/>
      <c r="AI36" s="92"/>
      <c r="AJ36" s="92"/>
      <c r="AK36" s="92"/>
      <c r="AL36" s="92"/>
      <c r="AM36" s="92"/>
    </row>
    <row r="37" spans="1:39" s="153" customFormat="1" ht="13.5">
      <c r="A37" s="139">
        <v>22</v>
      </c>
      <c r="B37" s="166" t="s">
        <v>62</v>
      </c>
      <c r="C37" s="138"/>
      <c r="D37" s="139">
        <v>3</v>
      </c>
      <c r="E37" s="155"/>
      <c r="F37" s="167" t="s">
        <v>37</v>
      </c>
      <c r="G37" s="156">
        <v>30</v>
      </c>
      <c r="H37" s="168">
        <v>15</v>
      </c>
      <c r="I37" s="158">
        <v>15</v>
      </c>
      <c r="J37" s="158"/>
      <c r="K37" s="158"/>
      <c r="L37" s="169"/>
      <c r="M37" s="169"/>
      <c r="N37" s="159"/>
      <c r="O37" s="168"/>
      <c r="P37" s="170"/>
      <c r="Q37" s="157">
        <v>15</v>
      </c>
      <c r="R37" s="159">
        <v>15</v>
      </c>
      <c r="S37" s="157"/>
      <c r="T37" s="159"/>
      <c r="U37" s="157"/>
      <c r="V37" s="159"/>
      <c r="W37" s="157"/>
      <c r="X37" s="159"/>
      <c r="Y37" s="157"/>
      <c r="Z37" s="159"/>
      <c r="AA37" s="221"/>
      <c r="AB37" s="161">
        <f t="shared" si="4"/>
        <v>1.5</v>
      </c>
      <c r="AC37" s="161"/>
      <c r="AD37" s="161">
        <v>2</v>
      </c>
      <c r="AE37" s="161"/>
      <c r="AG37" s="92"/>
      <c r="AH37" s="92"/>
      <c r="AI37" s="92"/>
      <c r="AJ37" s="92"/>
      <c r="AK37" s="92"/>
      <c r="AL37" s="92"/>
      <c r="AM37" s="92"/>
    </row>
    <row r="38" spans="1:39" s="153" customFormat="1" ht="13.5">
      <c r="A38" s="139">
        <v>23</v>
      </c>
      <c r="B38" s="166" t="s">
        <v>63</v>
      </c>
      <c r="C38" s="138"/>
      <c r="D38" s="139">
        <v>4</v>
      </c>
      <c r="E38" s="155" t="s">
        <v>37</v>
      </c>
      <c r="F38" s="167" t="s">
        <v>37</v>
      </c>
      <c r="G38" s="156">
        <v>45</v>
      </c>
      <c r="H38" s="168">
        <v>15</v>
      </c>
      <c r="I38" s="158">
        <v>30</v>
      </c>
      <c r="J38" s="158"/>
      <c r="K38" s="158"/>
      <c r="L38" s="169"/>
      <c r="M38" s="169"/>
      <c r="N38" s="159"/>
      <c r="O38" s="168"/>
      <c r="P38" s="170"/>
      <c r="Q38" s="157">
        <v>15</v>
      </c>
      <c r="R38" s="159">
        <v>30</v>
      </c>
      <c r="S38" s="157"/>
      <c r="T38" s="159"/>
      <c r="U38" s="157"/>
      <c r="V38" s="159"/>
      <c r="W38" s="157"/>
      <c r="X38" s="159"/>
      <c r="Y38" s="157"/>
      <c r="Z38" s="159"/>
      <c r="AA38" s="221"/>
      <c r="AB38" s="161">
        <f t="shared" si="4"/>
        <v>2</v>
      </c>
      <c r="AC38" s="161"/>
      <c r="AD38" s="161">
        <v>2</v>
      </c>
      <c r="AE38" s="161"/>
      <c r="AG38" s="92"/>
      <c r="AH38" s="92"/>
      <c r="AI38" s="92"/>
      <c r="AJ38" s="92"/>
      <c r="AK38" s="92"/>
      <c r="AL38" s="92"/>
      <c r="AM38" s="92"/>
    </row>
    <row r="39" spans="1:39" s="153" customFormat="1" ht="13.5">
      <c r="A39" s="139">
        <v>24</v>
      </c>
      <c r="B39" s="166" t="s">
        <v>64</v>
      </c>
      <c r="C39" s="138"/>
      <c r="D39" s="139">
        <v>6</v>
      </c>
      <c r="E39" s="155" t="s">
        <v>40</v>
      </c>
      <c r="F39" s="167" t="s">
        <v>40</v>
      </c>
      <c r="G39" s="156">
        <v>60</v>
      </c>
      <c r="H39" s="168">
        <v>15</v>
      </c>
      <c r="I39" s="158">
        <v>45</v>
      </c>
      <c r="J39" s="158"/>
      <c r="K39" s="158"/>
      <c r="L39" s="169"/>
      <c r="M39" s="169"/>
      <c r="N39" s="159"/>
      <c r="O39" s="168"/>
      <c r="P39" s="170"/>
      <c r="Q39" s="157"/>
      <c r="R39" s="159"/>
      <c r="S39" s="157">
        <v>15</v>
      </c>
      <c r="T39" s="159">
        <v>45</v>
      </c>
      <c r="U39" s="157"/>
      <c r="V39" s="159"/>
      <c r="W39" s="157"/>
      <c r="X39" s="159"/>
      <c r="Y39" s="157"/>
      <c r="Z39" s="159"/>
      <c r="AA39" s="221"/>
      <c r="AB39" s="161">
        <f t="shared" si="4"/>
        <v>3</v>
      </c>
      <c r="AC39" s="161"/>
      <c r="AD39" s="161">
        <v>5</v>
      </c>
      <c r="AE39" s="161"/>
      <c r="AG39" s="92"/>
      <c r="AH39" s="92"/>
      <c r="AI39" s="92"/>
      <c r="AJ39" s="92"/>
      <c r="AK39" s="92"/>
      <c r="AL39" s="92"/>
      <c r="AM39" s="92"/>
    </row>
    <row r="40" spans="1:39" s="153" customFormat="1" ht="13.5">
      <c r="A40" s="141">
        <v>25</v>
      </c>
      <c r="B40" s="171" t="s">
        <v>65</v>
      </c>
      <c r="C40" s="140"/>
      <c r="D40" s="141">
        <v>3</v>
      </c>
      <c r="E40" s="172"/>
      <c r="F40" s="173" t="s">
        <v>37</v>
      </c>
      <c r="G40" s="156">
        <v>45</v>
      </c>
      <c r="H40" s="174">
        <v>15</v>
      </c>
      <c r="I40" s="130">
        <v>30</v>
      </c>
      <c r="J40" s="130"/>
      <c r="K40" s="130"/>
      <c r="L40" s="175"/>
      <c r="M40" s="175"/>
      <c r="N40" s="176"/>
      <c r="O40" s="177"/>
      <c r="P40" s="178"/>
      <c r="Q40" s="177">
        <v>15</v>
      </c>
      <c r="R40" s="176">
        <v>30</v>
      </c>
      <c r="S40" s="177"/>
      <c r="T40" s="176"/>
      <c r="U40" s="177"/>
      <c r="V40" s="176"/>
      <c r="W40" s="177"/>
      <c r="X40" s="176"/>
      <c r="Y40" s="177"/>
      <c r="Z40" s="176"/>
      <c r="AA40" s="222"/>
      <c r="AB40" s="179">
        <f t="shared" si="4"/>
        <v>1.5</v>
      </c>
      <c r="AC40" s="179"/>
      <c r="AD40" s="179">
        <v>3</v>
      </c>
      <c r="AE40" s="179"/>
      <c r="AF40" s="136"/>
      <c r="AG40" s="92"/>
      <c r="AH40" s="92"/>
      <c r="AI40" s="92"/>
      <c r="AJ40" s="92"/>
      <c r="AK40" s="92"/>
      <c r="AL40" s="92"/>
      <c r="AM40" s="92"/>
    </row>
    <row r="41" spans="1:31" s="153" customFormat="1" ht="14.25" thickBot="1">
      <c r="A41" s="141">
        <v>26</v>
      </c>
      <c r="B41" s="171" t="s">
        <v>66</v>
      </c>
      <c r="C41" s="140"/>
      <c r="D41" s="141">
        <v>4</v>
      </c>
      <c r="E41" s="172" t="s">
        <v>40</v>
      </c>
      <c r="F41" s="173" t="s">
        <v>40</v>
      </c>
      <c r="G41" s="156">
        <v>45</v>
      </c>
      <c r="H41" s="174">
        <v>15</v>
      </c>
      <c r="I41" s="130">
        <v>30</v>
      </c>
      <c r="J41" s="130"/>
      <c r="K41" s="130"/>
      <c r="L41" s="175"/>
      <c r="M41" s="175"/>
      <c r="N41" s="176"/>
      <c r="O41" s="177"/>
      <c r="P41" s="178"/>
      <c r="Q41" s="174"/>
      <c r="R41" s="176"/>
      <c r="S41" s="174">
        <v>15</v>
      </c>
      <c r="T41" s="176">
        <v>30</v>
      </c>
      <c r="U41" s="177"/>
      <c r="V41" s="176"/>
      <c r="W41" s="174"/>
      <c r="X41" s="176"/>
      <c r="Y41" s="177"/>
      <c r="Z41" s="176"/>
      <c r="AA41" s="222"/>
      <c r="AB41" s="179">
        <f t="shared" si="4"/>
        <v>2</v>
      </c>
      <c r="AC41" s="179"/>
      <c r="AD41" s="179">
        <v>3</v>
      </c>
      <c r="AE41" s="179"/>
    </row>
    <row r="42" spans="1:31" s="104" customFormat="1" ht="15" thickBot="1" thickTop="1">
      <c r="A42" s="131" t="s">
        <v>11</v>
      </c>
      <c r="B42" s="132"/>
      <c r="C42" s="26"/>
      <c r="D42" s="27">
        <f>SUM(D31:D41)</f>
        <v>47</v>
      </c>
      <c r="E42" s="28"/>
      <c r="F42" s="28"/>
      <c r="G42" s="27">
        <f aca="true" t="shared" si="5" ref="G42:AE42">SUM(G31:G41)</f>
        <v>495</v>
      </c>
      <c r="H42" s="29">
        <f t="shared" si="5"/>
        <v>180</v>
      </c>
      <c r="I42" s="30">
        <f t="shared" si="5"/>
        <v>255</v>
      </c>
      <c r="J42" s="30">
        <f t="shared" si="5"/>
        <v>0</v>
      </c>
      <c r="K42" s="30">
        <f t="shared" si="5"/>
        <v>60</v>
      </c>
      <c r="L42" s="30">
        <f t="shared" si="5"/>
        <v>0</v>
      </c>
      <c r="M42" s="30">
        <f t="shared" si="5"/>
        <v>0</v>
      </c>
      <c r="N42" s="31">
        <f t="shared" si="5"/>
        <v>0</v>
      </c>
      <c r="O42" s="29">
        <f t="shared" si="5"/>
        <v>45</v>
      </c>
      <c r="P42" s="31">
        <f t="shared" si="5"/>
        <v>105</v>
      </c>
      <c r="Q42" s="29">
        <f t="shared" si="5"/>
        <v>105</v>
      </c>
      <c r="R42" s="31">
        <f t="shared" si="5"/>
        <v>135</v>
      </c>
      <c r="S42" s="29">
        <f t="shared" si="5"/>
        <v>30</v>
      </c>
      <c r="T42" s="31">
        <f t="shared" si="5"/>
        <v>75</v>
      </c>
      <c r="U42" s="29">
        <f t="shared" si="5"/>
        <v>0</v>
      </c>
      <c r="V42" s="31">
        <f t="shared" si="5"/>
        <v>0</v>
      </c>
      <c r="W42" s="29">
        <f t="shared" si="5"/>
        <v>0</v>
      </c>
      <c r="X42" s="31">
        <f t="shared" si="5"/>
        <v>0</v>
      </c>
      <c r="Y42" s="29">
        <f t="shared" si="5"/>
        <v>0</v>
      </c>
      <c r="Z42" s="31">
        <f t="shared" si="5"/>
        <v>0</v>
      </c>
      <c r="AA42" s="51">
        <f t="shared" si="5"/>
        <v>0</v>
      </c>
      <c r="AB42" s="31">
        <f t="shared" si="5"/>
        <v>23.5</v>
      </c>
      <c r="AC42" s="31">
        <f t="shared" si="5"/>
        <v>0</v>
      </c>
      <c r="AD42" s="31">
        <f t="shared" si="5"/>
        <v>36</v>
      </c>
      <c r="AE42" s="31">
        <f t="shared" si="5"/>
        <v>0</v>
      </c>
    </row>
    <row r="43" spans="1:31" ht="15" thickBot="1" thickTop="1">
      <c r="A43" s="202" t="s">
        <v>122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223"/>
      <c r="AB43" s="197"/>
      <c r="AC43" s="197"/>
      <c r="AD43" s="197"/>
      <c r="AE43" s="198"/>
    </row>
    <row r="44" spans="1:31" s="153" customFormat="1" ht="27.75" thickTop="1">
      <c r="A44" s="143">
        <v>27</v>
      </c>
      <c r="B44" s="144" t="s">
        <v>108</v>
      </c>
      <c r="C44" s="145"/>
      <c r="D44" s="143">
        <v>3</v>
      </c>
      <c r="E44" s="146"/>
      <c r="F44" s="146" t="s">
        <v>41</v>
      </c>
      <c r="G44" s="147">
        <v>30</v>
      </c>
      <c r="H44" s="148">
        <v>0</v>
      </c>
      <c r="I44" s="149">
        <v>30</v>
      </c>
      <c r="J44" s="149"/>
      <c r="K44" s="149"/>
      <c r="L44" s="149"/>
      <c r="M44" s="149"/>
      <c r="N44" s="149"/>
      <c r="O44" s="148"/>
      <c r="P44" s="150"/>
      <c r="Q44" s="148"/>
      <c r="R44" s="150"/>
      <c r="S44" s="148"/>
      <c r="T44" s="151"/>
      <c r="U44" s="148"/>
      <c r="V44" s="150">
        <v>30</v>
      </c>
      <c r="W44" s="148"/>
      <c r="X44" s="150"/>
      <c r="Y44" s="148"/>
      <c r="Z44" s="150"/>
      <c r="AA44" s="220">
        <v>3</v>
      </c>
      <c r="AB44" s="152">
        <f>D44/2</f>
        <v>1.5</v>
      </c>
      <c r="AC44" s="152"/>
      <c r="AD44" s="152">
        <v>1</v>
      </c>
      <c r="AE44" s="152"/>
    </row>
    <row r="45" spans="1:31" s="153" customFormat="1" ht="13.5">
      <c r="A45" s="139">
        <v>28</v>
      </c>
      <c r="B45" s="154" t="s">
        <v>109</v>
      </c>
      <c r="C45" s="138"/>
      <c r="D45" s="139">
        <v>2</v>
      </c>
      <c r="E45" s="155"/>
      <c r="F45" s="155" t="s">
        <v>41</v>
      </c>
      <c r="G45" s="156">
        <v>15</v>
      </c>
      <c r="H45" s="157">
        <v>0</v>
      </c>
      <c r="I45" s="158">
        <v>15</v>
      </c>
      <c r="J45" s="158"/>
      <c r="K45" s="158"/>
      <c r="L45" s="158"/>
      <c r="M45" s="158"/>
      <c r="N45" s="158"/>
      <c r="O45" s="157"/>
      <c r="P45" s="159"/>
      <c r="Q45" s="157"/>
      <c r="R45" s="159"/>
      <c r="S45" s="157"/>
      <c r="T45" s="160"/>
      <c r="U45" s="157"/>
      <c r="V45" s="159">
        <v>15</v>
      </c>
      <c r="W45" s="157"/>
      <c r="X45" s="159"/>
      <c r="Y45" s="157"/>
      <c r="Z45" s="159"/>
      <c r="AA45" s="221">
        <v>2</v>
      </c>
      <c r="AB45" s="161">
        <f aca="true" t="shared" si="6" ref="AB45:AB65">D45/2</f>
        <v>1</v>
      </c>
      <c r="AC45" s="161"/>
      <c r="AD45" s="161">
        <v>1</v>
      </c>
      <c r="AE45" s="161"/>
    </row>
    <row r="46" spans="1:31" s="153" customFormat="1" ht="26.25">
      <c r="A46" s="139">
        <v>29</v>
      </c>
      <c r="B46" s="265" t="s">
        <v>137</v>
      </c>
      <c r="C46" s="138"/>
      <c r="D46" s="139">
        <v>2</v>
      </c>
      <c r="E46" s="155"/>
      <c r="F46" s="155" t="s">
        <v>41</v>
      </c>
      <c r="G46" s="156">
        <v>30</v>
      </c>
      <c r="H46" s="157">
        <v>0</v>
      </c>
      <c r="I46" s="158">
        <v>30</v>
      </c>
      <c r="J46" s="158"/>
      <c r="K46" s="158"/>
      <c r="L46" s="158"/>
      <c r="M46" s="158"/>
      <c r="N46" s="158"/>
      <c r="O46" s="157"/>
      <c r="P46" s="159"/>
      <c r="Q46" s="157"/>
      <c r="R46" s="159"/>
      <c r="S46" s="157"/>
      <c r="T46" s="160"/>
      <c r="U46" s="157"/>
      <c r="V46" s="159">
        <v>30</v>
      </c>
      <c r="W46" s="157"/>
      <c r="X46" s="159"/>
      <c r="Y46" s="157"/>
      <c r="Z46" s="159"/>
      <c r="AA46" s="221">
        <v>2</v>
      </c>
      <c r="AB46" s="161">
        <f t="shared" si="6"/>
        <v>1</v>
      </c>
      <c r="AC46" s="161"/>
      <c r="AD46" s="161">
        <v>1</v>
      </c>
      <c r="AE46" s="161"/>
    </row>
    <row r="47" spans="1:31" ht="27">
      <c r="A47" s="34">
        <v>30</v>
      </c>
      <c r="B47" s="105" t="s">
        <v>72</v>
      </c>
      <c r="C47" s="33"/>
      <c r="D47" s="34">
        <v>5</v>
      </c>
      <c r="E47" s="35" t="s">
        <v>41</v>
      </c>
      <c r="F47" s="35" t="s">
        <v>41</v>
      </c>
      <c r="G47" s="36">
        <v>60</v>
      </c>
      <c r="H47" s="37">
        <v>15</v>
      </c>
      <c r="I47" s="38">
        <v>45</v>
      </c>
      <c r="J47" s="38"/>
      <c r="K47" s="38"/>
      <c r="L47" s="38"/>
      <c r="M47" s="38"/>
      <c r="N47" s="38"/>
      <c r="O47" s="37"/>
      <c r="P47" s="39"/>
      <c r="Q47" s="37"/>
      <c r="R47" s="39"/>
      <c r="S47" s="37"/>
      <c r="T47" s="47"/>
      <c r="U47" s="37">
        <v>15</v>
      </c>
      <c r="V47" s="39">
        <v>45</v>
      </c>
      <c r="W47" s="37"/>
      <c r="X47" s="39"/>
      <c r="Y47" s="37"/>
      <c r="Z47" s="39"/>
      <c r="AA47" s="224"/>
      <c r="AB47" s="94">
        <f t="shared" si="6"/>
        <v>2.5</v>
      </c>
      <c r="AC47" s="94"/>
      <c r="AD47" s="94"/>
      <c r="AE47" s="94"/>
    </row>
    <row r="48" spans="1:31" ht="13.5">
      <c r="A48" s="34">
        <v>31</v>
      </c>
      <c r="B48" s="105" t="s">
        <v>73</v>
      </c>
      <c r="C48" s="33"/>
      <c r="D48" s="34">
        <v>3</v>
      </c>
      <c r="E48" s="35" t="s">
        <v>41</v>
      </c>
      <c r="F48" s="35" t="s">
        <v>41</v>
      </c>
      <c r="G48" s="36">
        <v>30</v>
      </c>
      <c r="H48" s="37">
        <v>15</v>
      </c>
      <c r="I48" s="38">
        <v>15</v>
      </c>
      <c r="J48" s="38"/>
      <c r="K48" s="38"/>
      <c r="L48" s="38"/>
      <c r="M48" s="38"/>
      <c r="N48" s="38"/>
      <c r="O48" s="37"/>
      <c r="P48" s="39"/>
      <c r="Q48" s="37"/>
      <c r="R48" s="39"/>
      <c r="S48" s="37"/>
      <c r="T48" s="47"/>
      <c r="U48" s="37">
        <v>15</v>
      </c>
      <c r="V48" s="39">
        <v>15</v>
      </c>
      <c r="W48" s="37"/>
      <c r="X48" s="39"/>
      <c r="Y48" s="37"/>
      <c r="Z48" s="39"/>
      <c r="AA48" s="224"/>
      <c r="AB48" s="94">
        <f t="shared" si="6"/>
        <v>1.5</v>
      </c>
      <c r="AC48" s="94"/>
      <c r="AD48" s="94">
        <v>1.5</v>
      </c>
      <c r="AE48" s="94"/>
    </row>
    <row r="49" spans="1:31" ht="13.5">
      <c r="A49" s="34">
        <v>32</v>
      </c>
      <c r="B49" s="105" t="s">
        <v>74</v>
      </c>
      <c r="C49" s="33"/>
      <c r="D49" s="34">
        <v>2</v>
      </c>
      <c r="E49" s="35"/>
      <c r="F49" s="35" t="s">
        <v>41</v>
      </c>
      <c r="G49" s="36">
        <v>30</v>
      </c>
      <c r="H49" s="37">
        <v>30</v>
      </c>
      <c r="I49" s="38">
        <v>0</v>
      </c>
      <c r="J49" s="38"/>
      <c r="K49" s="38"/>
      <c r="L49" s="38"/>
      <c r="M49" s="38"/>
      <c r="N49" s="38"/>
      <c r="O49" s="37"/>
      <c r="P49" s="39"/>
      <c r="Q49" s="37"/>
      <c r="R49" s="39"/>
      <c r="S49" s="37"/>
      <c r="T49" s="47"/>
      <c r="U49" s="37">
        <v>30</v>
      </c>
      <c r="V49" s="39"/>
      <c r="W49" s="37"/>
      <c r="X49" s="39"/>
      <c r="Y49" s="37"/>
      <c r="Z49" s="39"/>
      <c r="AA49" s="224"/>
      <c r="AB49" s="94">
        <f t="shared" si="6"/>
        <v>1</v>
      </c>
      <c r="AC49" s="94"/>
      <c r="AD49" s="94">
        <v>1</v>
      </c>
      <c r="AE49" s="94"/>
    </row>
    <row r="50" spans="1:31" ht="13.5">
      <c r="A50" s="34">
        <v>33</v>
      </c>
      <c r="B50" s="105" t="s">
        <v>75</v>
      </c>
      <c r="C50" s="33"/>
      <c r="D50" s="34">
        <v>3</v>
      </c>
      <c r="E50" s="35"/>
      <c r="F50" s="35" t="s">
        <v>41</v>
      </c>
      <c r="G50" s="36">
        <v>30</v>
      </c>
      <c r="H50" s="37">
        <v>0</v>
      </c>
      <c r="I50" s="38">
        <v>30</v>
      </c>
      <c r="J50" s="38"/>
      <c r="K50" s="38"/>
      <c r="L50" s="38"/>
      <c r="M50" s="38"/>
      <c r="N50" s="38"/>
      <c r="O50" s="37"/>
      <c r="P50" s="39"/>
      <c r="Q50" s="37"/>
      <c r="R50" s="39"/>
      <c r="S50" s="37"/>
      <c r="T50" s="47"/>
      <c r="U50" s="37"/>
      <c r="V50" s="39">
        <v>30</v>
      </c>
      <c r="W50" s="37"/>
      <c r="X50" s="39"/>
      <c r="Y50" s="37"/>
      <c r="Z50" s="39"/>
      <c r="AA50" s="224"/>
      <c r="AB50" s="94">
        <f t="shared" si="6"/>
        <v>1.5</v>
      </c>
      <c r="AC50" s="94"/>
      <c r="AD50" s="94"/>
      <c r="AE50" s="94"/>
    </row>
    <row r="51" spans="1:31" ht="27">
      <c r="A51" s="34">
        <v>34</v>
      </c>
      <c r="B51" s="105" t="s">
        <v>76</v>
      </c>
      <c r="C51" s="33"/>
      <c r="D51" s="34">
        <v>3</v>
      </c>
      <c r="E51" s="35" t="s">
        <v>41</v>
      </c>
      <c r="F51" s="142" t="s">
        <v>41</v>
      </c>
      <c r="G51" s="36">
        <v>30</v>
      </c>
      <c r="H51" s="37">
        <v>30</v>
      </c>
      <c r="I51" s="38" t="s">
        <v>77</v>
      </c>
      <c r="J51" s="38"/>
      <c r="K51" s="38"/>
      <c r="L51" s="38"/>
      <c r="M51" s="38"/>
      <c r="N51" s="38"/>
      <c r="O51" s="37"/>
      <c r="P51" s="39"/>
      <c r="Q51" s="37"/>
      <c r="R51" s="39"/>
      <c r="S51" s="37"/>
      <c r="T51" s="47"/>
      <c r="U51" s="37">
        <v>30</v>
      </c>
      <c r="V51" s="39"/>
      <c r="W51" s="37"/>
      <c r="X51" s="39"/>
      <c r="Y51" s="37"/>
      <c r="Z51" s="39"/>
      <c r="AA51" s="224"/>
      <c r="AB51" s="94">
        <f t="shared" si="6"/>
        <v>1.5</v>
      </c>
      <c r="AC51" s="94"/>
      <c r="AD51" s="94">
        <v>1.5</v>
      </c>
      <c r="AE51" s="94"/>
    </row>
    <row r="52" spans="1:31" ht="13.5">
      <c r="A52" s="34">
        <v>35</v>
      </c>
      <c r="B52" s="105" t="s">
        <v>78</v>
      </c>
      <c r="C52" s="33"/>
      <c r="D52" s="34">
        <v>4</v>
      </c>
      <c r="E52" s="35"/>
      <c r="F52" s="35" t="s">
        <v>79</v>
      </c>
      <c r="G52" s="36">
        <v>45</v>
      </c>
      <c r="H52" s="37">
        <v>15</v>
      </c>
      <c r="I52" s="38">
        <v>30</v>
      </c>
      <c r="J52" s="38"/>
      <c r="K52" s="38"/>
      <c r="L52" s="38"/>
      <c r="M52" s="38"/>
      <c r="N52" s="38"/>
      <c r="O52" s="37"/>
      <c r="P52" s="39"/>
      <c r="Q52" s="37"/>
      <c r="R52" s="39"/>
      <c r="S52" s="37"/>
      <c r="T52" s="47"/>
      <c r="U52" s="37"/>
      <c r="V52" s="39"/>
      <c r="W52" s="37">
        <v>15</v>
      </c>
      <c r="X52" s="39">
        <v>30</v>
      </c>
      <c r="Y52" s="37"/>
      <c r="Z52" s="39"/>
      <c r="AA52" s="224"/>
      <c r="AB52" s="94">
        <f t="shared" si="6"/>
        <v>2</v>
      </c>
      <c r="AC52" s="94"/>
      <c r="AD52" s="94">
        <v>3</v>
      </c>
      <c r="AE52" s="94"/>
    </row>
    <row r="53" spans="1:31" ht="13.5">
      <c r="A53" s="34">
        <v>36</v>
      </c>
      <c r="B53" s="105" t="s">
        <v>80</v>
      </c>
      <c r="C53" s="33"/>
      <c r="D53" s="34">
        <v>3</v>
      </c>
      <c r="E53" s="35"/>
      <c r="F53" s="35" t="s">
        <v>79</v>
      </c>
      <c r="G53" s="36">
        <v>30</v>
      </c>
      <c r="H53" s="37">
        <v>0</v>
      </c>
      <c r="I53" s="38">
        <v>30</v>
      </c>
      <c r="J53" s="38"/>
      <c r="K53" s="38"/>
      <c r="L53" s="38"/>
      <c r="M53" s="38"/>
      <c r="N53" s="38"/>
      <c r="O53" s="37"/>
      <c r="P53" s="39"/>
      <c r="Q53" s="37"/>
      <c r="R53" s="39"/>
      <c r="S53" s="37"/>
      <c r="T53" s="47"/>
      <c r="U53" s="37"/>
      <c r="V53" s="39"/>
      <c r="W53" s="37"/>
      <c r="X53" s="39">
        <v>30</v>
      </c>
      <c r="Y53" s="37"/>
      <c r="Z53" s="39"/>
      <c r="AA53" s="224"/>
      <c r="AB53" s="94">
        <f t="shared" si="6"/>
        <v>1.5</v>
      </c>
      <c r="AC53" s="94"/>
      <c r="AD53" s="94">
        <v>2</v>
      </c>
      <c r="AE53" s="94"/>
    </row>
    <row r="54" spans="1:31" ht="27">
      <c r="A54" s="34">
        <v>37</v>
      </c>
      <c r="B54" s="105" t="s">
        <v>81</v>
      </c>
      <c r="C54" s="33"/>
      <c r="D54" s="34">
        <v>4</v>
      </c>
      <c r="E54" s="35" t="s">
        <v>79</v>
      </c>
      <c r="F54" s="35" t="s">
        <v>79</v>
      </c>
      <c r="G54" s="36">
        <v>45</v>
      </c>
      <c r="H54" s="37">
        <v>15</v>
      </c>
      <c r="I54" s="38">
        <v>30</v>
      </c>
      <c r="J54" s="38"/>
      <c r="K54" s="38"/>
      <c r="L54" s="38"/>
      <c r="M54" s="38"/>
      <c r="N54" s="38"/>
      <c r="O54" s="37"/>
      <c r="P54" s="39"/>
      <c r="Q54" s="37"/>
      <c r="R54" s="39"/>
      <c r="S54" s="37"/>
      <c r="T54" s="47"/>
      <c r="U54" s="37"/>
      <c r="V54" s="39"/>
      <c r="W54" s="37">
        <v>15</v>
      </c>
      <c r="X54" s="39">
        <v>30</v>
      </c>
      <c r="Y54" s="37"/>
      <c r="Z54" s="39"/>
      <c r="AA54" s="224"/>
      <c r="AB54" s="94">
        <f t="shared" si="6"/>
        <v>2</v>
      </c>
      <c r="AC54" s="94"/>
      <c r="AD54" s="94">
        <v>3</v>
      </c>
      <c r="AE54" s="94"/>
    </row>
    <row r="55" spans="1:31" ht="27">
      <c r="A55" s="34">
        <v>38</v>
      </c>
      <c r="B55" s="105" t="s">
        <v>82</v>
      </c>
      <c r="C55" s="33"/>
      <c r="D55" s="34">
        <v>4</v>
      </c>
      <c r="E55" s="35" t="s">
        <v>79</v>
      </c>
      <c r="F55" s="35" t="s">
        <v>79</v>
      </c>
      <c r="G55" s="36">
        <v>45</v>
      </c>
      <c r="H55" s="37">
        <v>15</v>
      </c>
      <c r="I55" s="38">
        <v>30</v>
      </c>
      <c r="J55" s="38"/>
      <c r="K55" s="38"/>
      <c r="L55" s="38"/>
      <c r="M55" s="38"/>
      <c r="N55" s="38"/>
      <c r="O55" s="37"/>
      <c r="P55" s="39"/>
      <c r="Q55" s="37"/>
      <c r="R55" s="39"/>
      <c r="S55" s="37"/>
      <c r="T55" s="47"/>
      <c r="U55" s="37"/>
      <c r="V55" s="39"/>
      <c r="W55" s="37">
        <v>15</v>
      </c>
      <c r="X55" s="39">
        <v>30</v>
      </c>
      <c r="Y55" s="37"/>
      <c r="Z55" s="39"/>
      <c r="AA55" s="224"/>
      <c r="AB55" s="94">
        <f t="shared" si="6"/>
        <v>2</v>
      </c>
      <c r="AC55" s="94"/>
      <c r="AD55" s="94">
        <v>2</v>
      </c>
      <c r="AE55" s="94"/>
    </row>
    <row r="56" spans="1:32" ht="39">
      <c r="A56" s="34">
        <v>39</v>
      </c>
      <c r="B56" s="266" t="s">
        <v>83</v>
      </c>
      <c r="C56" s="33"/>
      <c r="D56" s="139">
        <v>3</v>
      </c>
      <c r="E56" s="155"/>
      <c r="F56" s="35" t="s">
        <v>79</v>
      </c>
      <c r="G56" s="36">
        <v>30</v>
      </c>
      <c r="H56" s="37">
        <v>0</v>
      </c>
      <c r="I56" s="38">
        <v>30</v>
      </c>
      <c r="J56" s="38"/>
      <c r="K56" s="38"/>
      <c r="L56" s="38"/>
      <c r="M56" s="38"/>
      <c r="N56" s="38"/>
      <c r="O56" s="37"/>
      <c r="P56" s="39"/>
      <c r="Q56" s="37"/>
      <c r="R56" s="39"/>
      <c r="S56" s="37"/>
      <c r="T56" s="47"/>
      <c r="U56" s="37"/>
      <c r="V56" s="39"/>
      <c r="W56" s="37"/>
      <c r="X56" s="39">
        <v>30</v>
      </c>
      <c r="Y56" s="37"/>
      <c r="Z56" s="39"/>
      <c r="AA56" s="224"/>
      <c r="AB56" s="94">
        <f t="shared" si="6"/>
        <v>1.5</v>
      </c>
      <c r="AC56" s="94"/>
      <c r="AD56" s="94">
        <v>3</v>
      </c>
      <c r="AE56" s="94"/>
      <c r="AF56" s="136"/>
    </row>
    <row r="57" spans="1:31" ht="13.5">
      <c r="A57" s="34">
        <v>40</v>
      </c>
      <c r="B57" s="266" t="s">
        <v>84</v>
      </c>
      <c r="C57" s="33"/>
      <c r="D57" s="139">
        <v>4</v>
      </c>
      <c r="E57" s="155"/>
      <c r="F57" s="35" t="s">
        <v>79</v>
      </c>
      <c r="G57" s="36">
        <v>45</v>
      </c>
      <c r="H57" s="37">
        <v>15</v>
      </c>
      <c r="I57" s="38">
        <v>30</v>
      </c>
      <c r="J57" s="38"/>
      <c r="K57" s="38"/>
      <c r="L57" s="38"/>
      <c r="M57" s="38"/>
      <c r="N57" s="38"/>
      <c r="O57" s="37"/>
      <c r="P57" s="39"/>
      <c r="Q57" s="37"/>
      <c r="R57" s="39"/>
      <c r="S57" s="37"/>
      <c r="T57" s="47"/>
      <c r="U57" s="37"/>
      <c r="V57" s="39"/>
      <c r="W57" s="37">
        <v>15</v>
      </c>
      <c r="X57" s="39">
        <v>30</v>
      </c>
      <c r="Y57" s="37"/>
      <c r="Z57" s="39"/>
      <c r="AA57" s="224"/>
      <c r="AB57" s="94">
        <f t="shared" si="6"/>
        <v>2</v>
      </c>
      <c r="AC57" s="94"/>
      <c r="AD57" s="94"/>
      <c r="AE57" s="94"/>
    </row>
    <row r="58" spans="1:31" s="153" customFormat="1" ht="13.5">
      <c r="A58" s="139">
        <v>41</v>
      </c>
      <c r="B58" s="154" t="s">
        <v>95</v>
      </c>
      <c r="C58" s="138"/>
      <c r="D58" s="139">
        <v>2</v>
      </c>
      <c r="E58" s="155"/>
      <c r="F58" s="155" t="s">
        <v>79</v>
      </c>
      <c r="G58" s="156">
        <v>30</v>
      </c>
      <c r="H58" s="157"/>
      <c r="I58" s="158">
        <v>30</v>
      </c>
      <c r="J58" s="158"/>
      <c r="K58" s="158"/>
      <c r="L58" s="158"/>
      <c r="M58" s="158"/>
      <c r="N58" s="158"/>
      <c r="O58" s="157"/>
      <c r="P58" s="159"/>
      <c r="Q58" s="157"/>
      <c r="R58" s="159"/>
      <c r="S58" s="157"/>
      <c r="T58" s="160"/>
      <c r="U58" s="157"/>
      <c r="V58" s="159"/>
      <c r="W58" s="157"/>
      <c r="X58" s="159">
        <v>30</v>
      </c>
      <c r="Y58" s="157"/>
      <c r="Z58" s="159"/>
      <c r="AA58" s="221"/>
      <c r="AB58" s="161">
        <f t="shared" si="6"/>
        <v>1</v>
      </c>
      <c r="AC58" s="161"/>
      <c r="AD58" s="161"/>
      <c r="AE58" s="161"/>
    </row>
    <row r="59" spans="1:31" s="153" customFormat="1" ht="13.5">
      <c r="A59" s="139">
        <v>42</v>
      </c>
      <c r="B59" s="154" t="s">
        <v>85</v>
      </c>
      <c r="C59" s="138"/>
      <c r="D59" s="139">
        <v>3</v>
      </c>
      <c r="E59" s="155"/>
      <c r="F59" s="155" t="s">
        <v>79</v>
      </c>
      <c r="G59" s="156">
        <v>30</v>
      </c>
      <c r="H59" s="157">
        <v>15</v>
      </c>
      <c r="I59" s="158">
        <v>15</v>
      </c>
      <c r="J59" s="158"/>
      <c r="K59" s="158"/>
      <c r="L59" s="158"/>
      <c r="M59" s="158"/>
      <c r="N59" s="158"/>
      <c r="O59" s="157"/>
      <c r="P59" s="159"/>
      <c r="Q59" s="157"/>
      <c r="R59" s="159"/>
      <c r="S59" s="157"/>
      <c r="T59" s="160"/>
      <c r="U59" s="157"/>
      <c r="V59" s="159"/>
      <c r="W59" s="157">
        <v>15</v>
      </c>
      <c r="X59" s="159">
        <v>15</v>
      </c>
      <c r="Y59" s="157"/>
      <c r="Z59" s="159"/>
      <c r="AA59" s="221"/>
      <c r="AB59" s="161">
        <f t="shared" si="6"/>
        <v>1.5</v>
      </c>
      <c r="AC59" s="161"/>
      <c r="AD59" s="161"/>
      <c r="AE59" s="161"/>
    </row>
    <row r="60" spans="1:32" s="153" customFormat="1" ht="27">
      <c r="A60" s="139">
        <v>43</v>
      </c>
      <c r="B60" s="154" t="s">
        <v>110</v>
      </c>
      <c r="C60" s="138"/>
      <c r="D60" s="139">
        <v>1</v>
      </c>
      <c r="E60" s="155"/>
      <c r="F60" s="155" t="s">
        <v>79</v>
      </c>
      <c r="G60" s="156">
        <v>15</v>
      </c>
      <c r="H60" s="157"/>
      <c r="I60" s="158">
        <v>15</v>
      </c>
      <c r="J60" s="158"/>
      <c r="K60" s="158"/>
      <c r="L60" s="158"/>
      <c r="M60" s="158"/>
      <c r="N60" s="158"/>
      <c r="O60" s="157"/>
      <c r="P60" s="159"/>
      <c r="Q60" s="157"/>
      <c r="R60" s="159"/>
      <c r="S60" s="157"/>
      <c r="T60" s="160"/>
      <c r="U60" s="157"/>
      <c r="V60" s="159"/>
      <c r="W60" s="157"/>
      <c r="X60" s="159">
        <v>15</v>
      </c>
      <c r="Y60" s="157"/>
      <c r="Z60" s="159"/>
      <c r="AA60" s="221">
        <v>2</v>
      </c>
      <c r="AB60" s="161">
        <f t="shared" si="6"/>
        <v>0.5</v>
      </c>
      <c r="AC60" s="161"/>
      <c r="AD60" s="161">
        <v>1</v>
      </c>
      <c r="AE60" s="161"/>
      <c r="AF60" s="214"/>
    </row>
    <row r="61" spans="1:31" s="153" customFormat="1" ht="27">
      <c r="A61" s="139">
        <v>44</v>
      </c>
      <c r="B61" s="154" t="s">
        <v>138</v>
      </c>
      <c r="C61" s="138"/>
      <c r="D61" s="139">
        <v>2</v>
      </c>
      <c r="E61" s="155"/>
      <c r="F61" s="155" t="s">
        <v>69</v>
      </c>
      <c r="G61" s="156">
        <v>30</v>
      </c>
      <c r="H61" s="157">
        <v>15</v>
      </c>
      <c r="I61" s="158">
        <v>15</v>
      </c>
      <c r="J61" s="158"/>
      <c r="K61" s="158"/>
      <c r="L61" s="158"/>
      <c r="M61" s="158"/>
      <c r="N61" s="158"/>
      <c r="O61" s="157"/>
      <c r="P61" s="159"/>
      <c r="Q61" s="157"/>
      <c r="R61" s="159"/>
      <c r="S61" s="157"/>
      <c r="T61" s="160"/>
      <c r="U61" s="157"/>
      <c r="V61" s="159"/>
      <c r="W61" s="157"/>
      <c r="X61" s="159"/>
      <c r="Y61" s="157">
        <v>15</v>
      </c>
      <c r="Z61" s="159">
        <v>15</v>
      </c>
      <c r="AA61" s="221">
        <v>2</v>
      </c>
      <c r="AB61" s="161">
        <f t="shared" si="6"/>
        <v>1</v>
      </c>
      <c r="AC61" s="161"/>
      <c r="AD61" s="161">
        <v>1</v>
      </c>
      <c r="AE61" s="161"/>
    </row>
    <row r="62" spans="1:31" s="153" customFormat="1" ht="13.5">
      <c r="A62" s="139">
        <v>45</v>
      </c>
      <c r="B62" s="154" t="s">
        <v>86</v>
      </c>
      <c r="C62" s="138"/>
      <c r="D62" s="139">
        <v>2</v>
      </c>
      <c r="E62" s="155"/>
      <c r="F62" s="155" t="s">
        <v>69</v>
      </c>
      <c r="G62" s="156">
        <v>30</v>
      </c>
      <c r="H62" s="157">
        <v>0</v>
      </c>
      <c r="I62" s="158">
        <v>30</v>
      </c>
      <c r="J62" s="158"/>
      <c r="K62" s="158"/>
      <c r="L62" s="158"/>
      <c r="M62" s="158"/>
      <c r="N62" s="158"/>
      <c r="O62" s="157"/>
      <c r="P62" s="159"/>
      <c r="Q62" s="157"/>
      <c r="R62" s="159"/>
      <c r="S62" s="157"/>
      <c r="T62" s="160"/>
      <c r="U62" s="157"/>
      <c r="V62" s="159"/>
      <c r="W62" s="157"/>
      <c r="X62" s="159"/>
      <c r="Y62" s="157"/>
      <c r="Z62" s="159">
        <v>30</v>
      </c>
      <c r="AA62" s="221"/>
      <c r="AB62" s="161">
        <f t="shared" si="6"/>
        <v>1</v>
      </c>
      <c r="AC62" s="161"/>
      <c r="AD62" s="161"/>
      <c r="AE62" s="161"/>
    </row>
    <row r="63" spans="1:31" s="153" customFormat="1" ht="26.25">
      <c r="A63" s="139">
        <v>46</v>
      </c>
      <c r="B63" s="265" t="s">
        <v>139</v>
      </c>
      <c r="C63" s="138"/>
      <c r="D63" s="139">
        <v>3</v>
      </c>
      <c r="E63" s="155" t="s">
        <v>69</v>
      </c>
      <c r="F63" s="155" t="s">
        <v>69</v>
      </c>
      <c r="G63" s="156">
        <v>30</v>
      </c>
      <c r="H63" s="157">
        <v>15</v>
      </c>
      <c r="I63" s="158">
        <v>15</v>
      </c>
      <c r="J63" s="158"/>
      <c r="K63" s="158"/>
      <c r="L63" s="158"/>
      <c r="M63" s="158"/>
      <c r="N63" s="158"/>
      <c r="O63" s="157"/>
      <c r="P63" s="159"/>
      <c r="Q63" s="157"/>
      <c r="R63" s="159"/>
      <c r="S63" s="157"/>
      <c r="T63" s="160"/>
      <c r="U63" s="157"/>
      <c r="V63" s="159"/>
      <c r="W63" s="157"/>
      <c r="X63" s="159"/>
      <c r="Y63" s="157">
        <v>15</v>
      </c>
      <c r="Z63" s="159">
        <v>15</v>
      </c>
      <c r="AA63" s="221">
        <v>3</v>
      </c>
      <c r="AB63" s="161">
        <f t="shared" si="6"/>
        <v>1.5</v>
      </c>
      <c r="AC63" s="161"/>
      <c r="AD63" s="161">
        <v>2</v>
      </c>
      <c r="AE63" s="161"/>
    </row>
    <row r="64" spans="1:31" s="153" customFormat="1" ht="27">
      <c r="A64" s="139">
        <v>47</v>
      </c>
      <c r="B64" s="154" t="s">
        <v>112</v>
      </c>
      <c r="C64" s="138"/>
      <c r="D64" s="139">
        <v>2</v>
      </c>
      <c r="E64" s="155" t="s">
        <v>69</v>
      </c>
      <c r="F64" s="155" t="s">
        <v>69</v>
      </c>
      <c r="G64" s="156">
        <v>30</v>
      </c>
      <c r="H64" s="157">
        <v>15</v>
      </c>
      <c r="I64" s="158">
        <v>15</v>
      </c>
      <c r="J64" s="158"/>
      <c r="K64" s="158"/>
      <c r="L64" s="158"/>
      <c r="M64" s="158"/>
      <c r="N64" s="158"/>
      <c r="O64" s="157"/>
      <c r="P64" s="159"/>
      <c r="Q64" s="157"/>
      <c r="R64" s="159"/>
      <c r="S64" s="157"/>
      <c r="T64" s="160"/>
      <c r="U64" s="157"/>
      <c r="V64" s="159"/>
      <c r="W64" s="157"/>
      <c r="X64" s="159"/>
      <c r="Y64" s="157">
        <v>15</v>
      </c>
      <c r="Z64" s="159">
        <v>15</v>
      </c>
      <c r="AA64" s="221">
        <v>2</v>
      </c>
      <c r="AB64" s="161">
        <f t="shared" si="6"/>
        <v>1</v>
      </c>
      <c r="AC64" s="161"/>
      <c r="AD64" s="161">
        <v>1</v>
      </c>
      <c r="AE64" s="161"/>
    </row>
    <row r="65" spans="1:31" ht="14.25" thickBot="1">
      <c r="A65" s="34">
        <v>48</v>
      </c>
      <c r="B65" s="105" t="s">
        <v>87</v>
      </c>
      <c r="C65" s="33"/>
      <c r="D65" s="34">
        <v>3</v>
      </c>
      <c r="E65" s="35"/>
      <c r="F65" s="35" t="s">
        <v>69</v>
      </c>
      <c r="G65" s="36">
        <v>45</v>
      </c>
      <c r="H65" s="37">
        <v>15</v>
      </c>
      <c r="I65" s="38">
        <v>30</v>
      </c>
      <c r="J65" s="38"/>
      <c r="K65" s="38"/>
      <c r="L65" s="38"/>
      <c r="M65" s="38"/>
      <c r="N65" s="38"/>
      <c r="O65" s="37"/>
      <c r="P65" s="39"/>
      <c r="Q65" s="37"/>
      <c r="R65" s="39"/>
      <c r="S65" s="37"/>
      <c r="T65" s="47"/>
      <c r="U65" s="37"/>
      <c r="V65" s="39"/>
      <c r="W65" s="37"/>
      <c r="X65" s="39"/>
      <c r="Y65" s="37">
        <v>15</v>
      </c>
      <c r="Z65" s="39">
        <v>30</v>
      </c>
      <c r="AA65" s="224"/>
      <c r="AB65" s="94">
        <f t="shared" si="6"/>
        <v>1.5</v>
      </c>
      <c r="AC65" s="94"/>
      <c r="AD65" s="94"/>
      <c r="AE65" s="94"/>
    </row>
    <row r="66" spans="1:31" s="102" customFormat="1" ht="14.25" thickBot="1" thickTop="1">
      <c r="A66" s="134" t="s">
        <v>11</v>
      </c>
      <c r="B66" s="135"/>
      <c r="C66" s="96"/>
      <c r="D66" s="97">
        <f>SUM(D44:D65)</f>
        <v>63</v>
      </c>
      <c r="E66" s="98"/>
      <c r="F66" s="98"/>
      <c r="G66" s="97">
        <f aca="true" t="shared" si="7" ref="G66:AE66">SUM(G44:G65)</f>
        <v>735</v>
      </c>
      <c r="H66" s="99">
        <f t="shared" si="7"/>
        <v>225</v>
      </c>
      <c r="I66" s="100">
        <f t="shared" si="7"/>
        <v>510</v>
      </c>
      <c r="J66" s="100">
        <f t="shared" si="7"/>
        <v>0</v>
      </c>
      <c r="K66" s="100">
        <f t="shared" si="7"/>
        <v>0</v>
      </c>
      <c r="L66" s="100">
        <f t="shared" si="7"/>
        <v>0</v>
      </c>
      <c r="M66" s="100">
        <f t="shared" si="7"/>
        <v>0</v>
      </c>
      <c r="N66" s="100">
        <f t="shared" si="7"/>
        <v>0</v>
      </c>
      <c r="O66" s="99">
        <f t="shared" si="7"/>
        <v>0</v>
      </c>
      <c r="P66" s="101">
        <f t="shared" si="7"/>
        <v>0</v>
      </c>
      <c r="Q66" s="99">
        <f t="shared" si="7"/>
        <v>0</v>
      </c>
      <c r="R66" s="101">
        <f t="shared" si="7"/>
        <v>0</v>
      </c>
      <c r="S66" s="99">
        <f t="shared" si="7"/>
        <v>0</v>
      </c>
      <c r="T66" s="101">
        <f t="shared" si="7"/>
        <v>0</v>
      </c>
      <c r="U66" s="99">
        <f t="shared" si="7"/>
        <v>90</v>
      </c>
      <c r="V66" s="101">
        <f t="shared" si="7"/>
        <v>165</v>
      </c>
      <c r="W66" s="99">
        <f t="shared" si="7"/>
        <v>75</v>
      </c>
      <c r="X66" s="101">
        <f t="shared" si="7"/>
        <v>240</v>
      </c>
      <c r="Y66" s="99">
        <f t="shared" si="7"/>
        <v>60</v>
      </c>
      <c r="Z66" s="101">
        <f t="shared" si="7"/>
        <v>105</v>
      </c>
      <c r="AA66" s="225">
        <f t="shared" si="7"/>
        <v>16</v>
      </c>
      <c r="AB66" s="101">
        <f t="shared" si="7"/>
        <v>31.5</v>
      </c>
      <c r="AC66" s="101">
        <f t="shared" si="7"/>
        <v>0</v>
      </c>
      <c r="AD66" s="101">
        <f t="shared" si="7"/>
        <v>25</v>
      </c>
      <c r="AE66" s="101">
        <f t="shared" si="7"/>
        <v>0</v>
      </c>
    </row>
    <row r="67" spans="1:31" s="102" customFormat="1" ht="15" thickBot="1" thickTop="1">
      <c r="A67" s="268" t="s">
        <v>127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</row>
    <row r="68" spans="1:31" s="280" customFormat="1" ht="42" thickTop="1">
      <c r="A68" s="273">
        <v>49</v>
      </c>
      <c r="B68" s="274" t="s">
        <v>134</v>
      </c>
      <c r="C68" s="275"/>
      <c r="D68" s="276">
        <v>1</v>
      </c>
      <c r="E68" s="276"/>
      <c r="F68" s="276">
        <v>2</v>
      </c>
      <c r="G68" s="276">
        <v>15</v>
      </c>
      <c r="H68" s="277">
        <v>5</v>
      </c>
      <c r="I68" s="278">
        <v>10</v>
      </c>
      <c r="J68" s="278"/>
      <c r="K68" s="278"/>
      <c r="L68" s="278"/>
      <c r="M68" s="278"/>
      <c r="N68" s="279"/>
      <c r="O68" s="277"/>
      <c r="P68" s="279"/>
      <c r="Q68" s="277">
        <v>5</v>
      </c>
      <c r="R68" s="279">
        <v>10</v>
      </c>
      <c r="S68" s="277"/>
      <c r="T68" s="279"/>
      <c r="U68" s="277"/>
      <c r="V68" s="279"/>
      <c r="W68" s="277"/>
      <c r="X68" s="279"/>
      <c r="Y68" s="277"/>
      <c r="Z68" s="279"/>
      <c r="AA68" s="276">
        <v>1</v>
      </c>
      <c r="AB68" s="276">
        <f>D68/2</f>
        <v>0.5</v>
      </c>
      <c r="AC68" s="276"/>
      <c r="AD68" s="276"/>
      <c r="AE68" s="276"/>
    </row>
    <row r="69" spans="1:31" s="280" customFormat="1" ht="27.75" thickBot="1">
      <c r="A69" s="281">
        <v>50</v>
      </c>
      <c r="B69" s="282" t="s">
        <v>135</v>
      </c>
      <c r="C69" s="283"/>
      <c r="D69" s="284">
        <v>2</v>
      </c>
      <c r="E69" s="284"/>
      <c r="F69" s="284">
        <v>6</v>
      </c>
      <c r="G69" s="284">
        <v>30</v>
      </c>
      <c r="H69" s="285">
        <v>10</v>
      </c>
      <c r="I69" s="286">
        <v>20</v>
      </c>
      <c r="J69" s="286"/>
      <c r="K69" s="286"/>
      <c r="L69" s="286"/>
      <c r="M69" s="286"/>
      <c r="N69" s="287"/>
      <c r="O69" s="285"/>
      <c r="P69" s="287"/>
      <c r="Q69" s="285"/>
      <c r="R69" s="287"/>
      <c r="S69" s="285"/>
      <c r="T69" s="287"/>
      <c r="U69" s="285"/>
      <c r="V69" s="287"/>
      <c r="W69" s="285"/>
      <c r="X69" s="287"/>
      <c r="Y69" s="285">
        <v>10</v>
      </c>
      <c r="Z69" s="287">
        <v>20</v>
      </c>
      <c r="AA69" s="284">
        <v>2</v>
      </c>
      <c r="AB69" s="284">
        <f>D69/2</f>
        <v>1</v>
      </c>
      <c r="AC69" s="284"/>
      <c r="AD69" s="284"/>
      <c r="AE69" s="284"/>
    </row>
    <row r="70" spans="1:31" s="102" customFormat="1" ht="14.25" thickBot="1" thickTop="1">
      <c r="A70" s="244" t="s">
        <v>11</v>
      </c>
      <c r="B70" s="245"/>
      <c r="C70" s="246"/>
      <c r="D70" s="247">
        <f>SUM(D68:D69)</f>
        <v>3</v>
      </c>
      <c r="E70" s="247">
        <f aca="true" t="shared" si="8" ref="E70:AE70">SUM(E68:E69)</f>
        <v>0</v>
      </c>
      <c r="F70" s="247">
        <f t="shared" si="8"/>
        <v>8</v>
      </c>
      <c r="G70" s="247">
        <f t="shared" si="8"/>
        <v>45</v>
      </c>
      <c r="H70" s="241">
        <f t="shared" si="8"/>
        <v>15</v>
      </c>
      <c r="I70" s="236">
        <f t="shared" si="8"/>
        <v>30</v>
      </c>
      <c r="J70" s="236">
        <f t="shared" si="8"/>
        <v>0</v>
      </c>
      <c r="K70" s="236">
        <f t="shared" si="8"/>
        <v>0</v>
      </c>
      <c r="L70" s="236">
        <f t="shared" si="8"/>
        <v>0</v>
      </c>
      <c r="M70" s="236">
        <f t="shared" si="8"/>
        <v>0</v>
      </c>
      <c r="N70" s="248">
        <f t="shared" si="8"/>
        <v>0</v>
      </c>
      <c r="O70" s="241">
        <f t="shared" si="8"/>
        <v>0</v>
      </c>
      <c r="P70" s="248">
        <f t="shared" si="8"/>
        <v>0</v>
      </c>
      <c r="Q70" s="241">
        <f t="shared" si="8"/>
        <v>5</v>
      </c>
      <c r="R70" s="248">
        <f t="shared" si="8"/>
        <v>10</v>
      </c>
      <c r="S70" s="241">
        <f t="shared" si="8"/>
        <v>0</v>
      </c>
      <c r="T70" s="248">
        <f t="shared" si="8"/>
        <v>0</v>
      </c>
      <c r="U70" s="241">
        <f t="shared" si="8"/>
        <v>0</v>
      </c>
      <c r="V70" s="248">
        <f t="shared" si="8"/>
        <v>0</v>
      </c>
      <c r="W70" s="241">
        <f t="shared" si="8"/>
        <v>0</v>
      </c>
      <c r="X70" s="248">
        <f t="shared" si="8"/>
        <v>0</v>
      </c>
      <c r="Y70" s="241">
        <f t="shared" si="8"/>
        <v>10</v>
      </c>
      <c r="Z70" s="248">
        <f t="shared" si="8"/>
        <v>20</v>
      </c>
      <c r="AA70" s="249">
        <f t="shared" si="8"/>
        <v>3</v>
      </c>
      <c r="AB70" s="247">
        <f t="shared" si="8"/>
        <v>1.5</v>
      </c>
      <c r="AC70" s="247">
        <f t="shared" si="8"/>
        <v>0</v>
      </c>
      <c r="AD70" s="247">
        <f t="shared" si="8"/>
        <v>0</v>
      </c>
      <c r="AE70" s="247">
        <f t="shared" si="8"/>
        <v>0</v>
      </c>
    </row>
    <row r="71" spans="1:31" ht="15" thickBot="1" thickTop="1">
      <c r="A71" s="199" t="s">
        <v>130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28"/>
      <c r="AB71" s="200"/>
      <c r="AC71" s="200"/>
      <c r="AD71" s="200"/>
      <c r="AE71" s="201"/>
    </row>
    <row r="72" spans="1:31" ht="39.75" thickTop="1">
      <c r="A72" s="10">
        <v>51</v>
      </c>
      <c r="B72" s="267" t="s">
        <v>67</v>
      </c>
      <c r="C72" s="43"/>
      <c r="D72" s="10">
        <v>2</v>
      </c>
      <c r="E72" s="44"/>
      <c r="F72" s="44" t="s">
        <v>40</v>
      </c>
      <c r="G72" s="45">
        <v>15</v>
      </c>
      <c r="H72" s="48"/>
      <c r="I72" s="64">
        <v>15</v>
      </c>
      <c r="J72" s="64"/>
      <c r="K72" s="64"/>
      <c r="L72" s="64"/>
      <c r="M72" s="64"/>
      <c r="N72" s="64"/>
      <c r="O72" s="48"/>
      <c r="P72" s="46"/>
      <c r="Q72" s="48"/>
      <c r="R72" s="46"/>
      <c r="S72" s="48"/>
      <c r="T72" s="65">
        <v>15</v>
      </c>
      <c r="U72" s="48"/>
      <c r="V72" s="46"/>
      <c r="W72" s="48"/>
      <c r="X72" s="46"/>
      <c r="Y72" s="48"/>
      <c r="Z72" s="46"/>
      <c r="AA72" s="226">
        <v>2</v>
      </c>
      <c r="AB72" s="82">
        <f>D72/2</f>
        <v>1</v>
      </c>
      <c r="AC72" s="82"/>
      <c r="AD72" s="82"/>
      <c r="AE72" s="82"/>
    </row>
    <row r="73" spans="1:31" ht="39">
      <c r="A73" s="11">
        <v>52</v>
      </c>
      <c r="B73" s="272" t="s">
        <v>68</v>
      </c>
      <c r="C73" s="12"/>
      <c r="D73" s="11">
        <v>2</v>
      </c>
      <c r="E73" s="13"/>
      <c r="F73" s="13" t="s">
        <v>40</v>
      </c>
      <c r="G73" s="15">
        <v>15</v>
      </c>
      <c r="H73" s="16"/>
      <c r="I73" s="211">
        <v>15</v>
      </c>
      <c r="J73" s="211"/>
      <c r="K73" s="211"/>
      <c r="L73" s="211"/>
      <c r="M73" s="211"/>
      <c r="N73" s="211"/>
      <c r="O73" s="16"/>
      <c r="P73" s="18"/>
      <c r="Q73" s="16"/>
      <c r="R73" s="18"/>
      <c r="S73" s="16"/>
      <c r="T73" s="49">
        <v>15</v>
      </c>
      <c r="U73" s="16"/>
      <c r="V73" s="18"/>
      <c r="W73" s="16"/>
      <c r="X73" s="18"/>
      <c r="Y73" s="16"/>
      <c r="Z73" s="18"/>
      <c r="AA73" s="227">
        <v>2</v>
      </c>
      <c r="AB73" s="79">
        <f>D73/2</f>
        <v>1</v>
      </c>
      <c r="AC73" s="79"/>
      <c r="AD73" s="79"/>
      <c r="AE73" s="79"/>
    </row>
    <row r="74" spans="1:31" ht="39">
      <c r="A74" s="11">
        <v>53</v>
      </c>
      <c r="B74" s="272" t="s">
        <v>120</v>
      </c>
      <c r="C74" s="12"/>
      <c r="D74" s="11">
        <v>2</v>
      </c>
      <c r="E74" s="235"/>
      <c r="F74" s="13" t="s">
        <v>40</v>
      </c>
      <c r="G74" s="15">
        <v>15</v>
      </c>
      <c r="H74" s="16"/>
      <c r="I74" s="211">
        <v>15</v>
      </c>
      <c r="J74" s="211"/>
      <c r="K74" s="211"/>
      <c r="L74" s="211"/>
      <c r="M74" s="211"/>
      <c r="N74" s="211"/>
      <c r="O74" s="16"/>
      <c r="P74" s="18"/>
      <c r="Q74" s="16"/>
      <c r="R74" s="18"/>
      <c r="S74" s="16"/>
      <c r="T74" s="49">
        <v>15</v>
      </c>
      <c r="U74" s="16"/>
      <c r="V74" s="18"/>
      <c r="W74" s="16"/>
      <c r="X74" s="18"/>
      <c r="Y74" s="16"/>
      <c r="Z74" s="18"/>
      <c r="AA74" s="227">
        <v>2</v>
      </c>
      <c r="AB74" s="79">
        <f>D74/2</f>
        <v>1</v>
      </c>
      <c r="AC74" s="79"/>
      <c r="AD74" s="79"/>
      <c r="AE74" s="79"/>
    </row>
    <row r="75" spans="1:31" ht="39.75" thickBot="1">
      <c r="A75" s="11">
        <v>54</v>
      </c>
      <c r="B75" s="272" t="s">
        <v>121</v>
      </c>
      <c r="C75" s="12"/>
      <c r="D75" s="11">
        <v>2</v>
      </c>
      <c r="E75" s="13"/>
      <c r="F75" s="13" t="s">
        <v>40</v>
      </c>
      <c r="G75" s="15">
        <v>15</v>
      </c>
      <c r="H75" s="16"/>
      <c r="I75" s="211">
        <v>15</v>
      </c>
      <c r="J75" s="211"/>
      <c r="K75" s="211"/>
      <c r="L75" s="211"/>
      <c r="M75" s="211"/>
      <c r="N75" s="211"/>
      <c r="O75" s="16"/>
      <c r="P75" s="18"/>
      <c r="Q75" s="16"/>
      <c r="R75" s="18"/>
      <c r="S75" s="16"/>
      <c r="T75" s="49">
        <v>15</v>
      </c>
      <c r="U75" s="16"/>
      <c r="V75" s="18"/>
      <c r="W75" s="16"/>
      <c r="X75" s="18"/>
      <c r="Y75" s="16"/>
      <c r="Z75" s="18"/>
      <c r="AA75" s="227">
        <v>2</v>
      </c>
      <c r="AB75" s="79">
        <f>D75/2</f>
        <v>1</v>
      </c>
      <c r="AC75" s="79"/>
      <c r="AD75" s="79"/>
      <c r="AE75" s="79"/>
    </row>
    <row r="76" spans="1:31" s="104" customFormat="1" ht="15" thickBot="1" thickTop="1">
      <c r="A76" s="63" t="s">
        <v>11</v>
      </c>
      <c r="B76" s="132"/>
      <c r="C76" s="26"/>
      <c r="D76" s="27">
        <f>SUM(D72:D75)</f>
        <v>8</v>
      </c>
      <c r="E76" s="28"/>
      <c r="F76" s="28"/>
      <c r="G76" s="27">
        <f aca="true" t="shared" si="9" ref="G76:AE76">SUM(G72:G75)</f>
        <v>60</v>
      </c>
      <c r="H76" s="29">
        <f t="shared" si="9"/>
        <v>0</v>
      </c>
      <c r="I76" s="30">
        <f t="shared" si="9"/>
        <v>60</v>
      </c>
      <c r="J76" s="30">
        <f t="shared" si="9"/>
        <v>0</v>
      </c>
      <c r="K76" s="30">
        <f t="shared" si="9"/>
        <v>0</v>
      </c>
      <c r="L76" s="30">
        <f t="shared" si="9"/>
        <v>0</v>
      </c>
      <c r="M76" s="30">
        <f t="shared" si="9"/>
        <v>0</v>
      </c>
      <c r="N76" s="30">
        <f t="shared" si="9"/>
        <v>0</v>
      </c>
      <c r="O76" s="29">
        <f t="shared" si="9"/>
        <v>0</v>
      </c>
      <c r="P76" s="31">
        <f t="shared" si="9"/>
        <v>0</v>
      </c>
      <c r="Q76" s="29">
        <f t="shared" si="9"/>
        <v>0</v>
      </c>
      <c r="R76" s="31">
        <f t="shared" si="9"/>
        <v>0</v>
      </c>
      <c r="S76" s="29">
        <f t="shared" si="9"/>
        <v>0</v>
      </c>
      <c r="T76" s="31">
        <f t="shared" si="9"/>
        <v>60</v>
      </c>
      <c r="U76" s="29">
        <f t="shared" si="9"/>
        <v>0</v>
      </c>
      <c r="V76" s="31">
        <f t="shared" si="9"/>
        <v>0</v>
      </c>
      <c r="W76" s="29">
        <f t="shared" si="9"/>
        <v>0</v>
      </c>
      <c r="X76" s="31">
        <f t="shared" si="9"/>
        <v>0</v>
      </c>
      <c r="Y76" s="29">
        <f t="shared" si="9"/>
        <v>0</v>
      </c>
      <c r="Z76" s="31">
        <f t="shared" si="9"/>
        <v>0</v>
      </c>
      <c r="AA76" s="51">
        <f t="shared" si="9"/>
        <v>8</v>
      </c>
      <c r="AB76" s="31">
        <f t="shared" si="9"/>
        <v>4</v>
      </c>
      <c r="AC76" s="31">
        <f t="shared" si="9"/>
        <v>0</v>
      </c>
      <c r="AD76" s="31">
        <f t="shared" si="9"/>
        <v>0</v>
      </c>
      <c r="AE76" s="31">
        <f t="shared" si="9"/>
        <v>0</v>
      </c>
    </row>
    <row r="77" spans="1:31" ht="15" thickBot="1" thickTop="1">
      <c r="A77" s="199" t="s">
        <v>131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28"/>
      <c r="AB77" s="200"/>
      <c r="AC77" s="200"/>
      <c r="AD77" s="200"/>
      <c r="AE77" s="201"/>
    </row>
    <row r="78" spans="1:31" ht="14.25" thickTop="1">
      <c r="A78" s="34" t="s">
        <v>128</v>
      </c>
      <c r="B78" s="105" t="s">
        <v>102</v>
      </c>
      <c r="C78" s="33"/>
      <c r="D78" s="34">
        <v>2</v>
      </c>
      <c r="E78" s="35"/>
      <c r="F78" s="35" t="s">
        <v>79</v>
      </c>
      <c r="G78" s="36">
        <v>30</v>
      </c>
      <c r="H78" s="37"/>
      <c r="I78" s="38"/>
      <c r="J78" s="38"/>
      <c r="K78" s="38"/>
      <c r="L78" s="38"/>
      <c r="M78" s="38">
        <v>30</v>
      </c>
      <c r="N78" s="38"/>
      <c r="O78" s="37"/>
      <c r="P78" s="39"/>
      <c r="Q78" s="37"/>
      <c r="R78" s="39"/>
      <c r="S78" s="37"/>
      <c r="T78" s="47"/>
      <c r="U78" s="37"/>
      <c r="V78" s="39"/>
      <c r="W78" s="37"/>
      <c r="X78" s="39">
        <v>30</v>
      </c>
      <c r="Y78" s="37"/>
      <c r="Z78" s="39"/>
      <c r="AA78" s="224">
        <v>2</v>
      </c>
      <c r="AB78" s="82">
        <f>D78/2</f>
        <v>1</v>
      </c>
      <c r="AC78" s="82"/>
      <c r="AD78" s="82">
        <v>2</v>
      </c>
      <c r="AE78" s="82"/>
    </row>
    <row r="79" spans="1:31" ht="14.25" thickBot="1">
      <c r="A79" s="11" t="s">
        <v>129</v>
      </c>
      <c r="B79" s="106" t="s">
        <v>103</v>
      </c>
      <c r="C79" s="12"/>
      <c r="D79" s="11">
        <v>8</v>
      </c>
      <c r="E79" s="13"/>
      <c r="F79" s="13" t="s">
        <v>69</v>
      </c>
      <c r="G79" s="15">
        <v>30</v>
      </c>
      <c r="H79" s="16"/>
      <c r="I79" s="211"/>
      <c r="J79" s="211"/>
      <c r="K79" s="211"/>
      <c r="L79" s="211"/>
      <c r="M79" s="211">
        <v>30</v>
      </c>
      <c r="N79" s="211"/>
      <c r="O79" s="16"/>
      <c r="P79" s="18"/>
      <c r="Q79" s="16"/>
      <c r="R79" s="18"/>
      <c r="S79" s="16"/>
      <c r="T79" s="49"/>
      <c r="U79" s="16"/>
      <c r="V79" s="18"/>
      <c r="W79" s="16"/>
      <c r="X79" s="18"/>
      <c r="Y79" s="16"/>
      <c r="Z79" s="18">
        <v>30</v>
      </c>
      <c r="AA79" s="227">
        <v>8</v>
      </c>
      <c r="AB79" s="79">
        <f>D79/2</f>
        <v>4</v>
      </c>
      <c r="AC79" s="79"/>
      <c r="AD79" s="79">
        <v>8</v>
      </c>
      <c r="AE79" s="79"/>
    </row>
    <row r="80" spans="1:31" s="104" customFormat="1" ht="15" thickBot="1" thickTop="1">
      <c r="A80" s="63" t="s">
        <v>11</v>
      </c>
      <c r="B80" s="132"/>
      <c r="C80" s="26"/>
      <c r="D80" s="27">
        <f>SUM(D78:D79)</f>
        <v>10</v>
      </c>
      <c r="E80" s="28"/>
      <c r="F80" s="28"/>
      <c r="G80" s="27">
        <f aca="true" t="shared" si="10" ref="G80:AE80">SUM(G78:G79)</f>
        <v>60</v>
      </c>
      <c r="H80" s="29">
        <f t="shared" si="10"/>
        <v>0</v>
      </c>
      <c r="I80" s="30">
        <f t="shared" si="10"/>
        <v>0</v>
      </c>
      <c r="J80" s="30">
        <f t="shared" si="10"/>
        <v>0</v>
      </c>
      <c r="K80" s="30">
        <f t="shared" si="10"/>
        <v>0</v>
      </c>
      <c r="L80" s="30">
        <f t="shared" si="10"/>
        <v>0</v>
      </c>
      <c r="M80" s="30">
        <f t="shared" si="10"/>
        <v>60</v>
      </c>
      <c r="N80" s="30">
        <f t="shared" si="10"/>
        <v>0</v>
      </c>
      <c r="O80" s="29">
        <f t="shared" si="10"/>
        <v>0</v>
      </c>
      <c r="P80" s="31">
        <f t="shared" si="10"/>
        <v>0</v>
      </c>
      <c r="Q80" s="29">
        <f t="shared" si="10"/>
        <v>0</v>
      </c>
      <c r="R80" s="31">
        <f t="shared" si="10"/>
        <v>0</v>
      </c>
      <c r="S80" s="29">
        <f t="shared" si="10"/>
        <v>0</v>
      </c>
      <c r="T80" s="31">
        <f t="shared" si="10"/>
        <v>0</v>
      </c>
      <c r="U80" s="29">
        <f t="shared" si="10"/>
        <v>0</v>
      </c>
      <c r="V80" s="31">
        <f t="shared" si="10"/>
        <v>0</v>
      </c>
      <c r="W80" s="29">
        <f t="shared" si="10"/>
        <v>0</v>
      </c>
      <c r="X80" s="31">
        <f t="shared" si="10"/>
        <v>30</v>
      </c>
      <c r="Y80" s="29">
        <f t="shared" si="10"/>
        <v>0</v>
      </c>
      <c r="Z80" s="31">
        <f t="shared" si="10"/>
        <v>30</v>
      </c>
      <c r="AA80" s="51">
        <f t="shared" si="10"/>
        <v>10</v>
      </c>
      <c r="AB80" s="31">
        <f t="shared" si="10"/>
        <v>5</v>
      </c>
      <c r="AC80" s="31">
        <f t="shared" si="10"/>
        <v>0</v>
      </c>
      <c r="AD80" s="31">
        <f t="shared" si="10"/>
        <v>10</v>
      </c>
      <c r="AE80" s="31">
        <f t="shared" si="10"/>
        <v>0</v>
      </c>
    </row>
    <row r="81" spans="1:31" ht="15" thickBot="1" thickTop="1">
      <c r="A81" s="202" t="s">
        <v>132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23"/>
      <c r="AB81" s="203"/>
      <c r="AC81" s="203"/>
      <c r="AD81" s="203"/>
      <c r="AE81" s="204"/>
    </row>
    <row r="82" spans="1:31" ht="14.25" thickTop="1">
      <c r="A82" s="10">
        <v>56</v>
      </c>
      <c r="B82" s="122" t="s">
        <v>70</v>
      </c>
      <c r="C82" s="43"/>
      <c r="D82" s="10">
        <v>2</v>
      </c>
      <c r="E82" s="44"/>
      <c r="F82" s="44" t="s">
        <v>41</v>
      </c>
      <c r="G82" s="45">
        <v>0</v>
      </c>
      <c r="H82" s="48"/>
      <c r="I82" s="64"/>
      <c r="J82" s="64"/>
      <c r="K82" s="64"/>
      <c r="L82" s="64"/>
      <c r="M82" s="64"/>
      <c r="N82" s="64"/>
      <c r="O82" s="48"/>
      <c r="P82" s="46"/>
      <c r="Q82" s="48"/>
      <c r="R82" s="46"/>
      <c r="S82" s="48"/>
      <c r="T82" s="65"/>
      <c r="U82" s="48"/>
      <c r="V82" s="46"/>
      <c r="W82" s="48"/>
      <c r="X82" s="46"/>
      <c r="Y82" s="48"/>
      <c r="Z82" s="46"/>
      <c r="AA82" s="226">
        <v>2</v>
      </c>
      <c r="AB82" s="82">
        <f>D82/2</f>
        <v>1</v>
      </c>
      <c r="AC82" s="82"/>
      <c r="AD82" s="82"/>
      <c r="AE82" s="82"/>
    </row>
    <row r="83" spans="1:31" ht="14.25" thickBot="1">
      <c r="A83" s="11">
        <v>57</v>
      </c>
      <c r="B83" s="106" t="s">
        <v>71</v>
      </c>
      <c r="C83" s="12"/>
      <c r="D83" s="11">
        <v>8</v>
      </c>
      <c r="E83" s="13"/>
      <c r="F83" s="13">
        <v>6</v>
      </c>
      <c r="G83" s="15">
        <v>0</v>
      </c>
      <c r="H83" s="16"/>
      <c r="I83" s="211"/>
      <c r="J83" s="211"/>
      <c r="K83" s="211"/>
      <c r="L83" s="211"/>
      <c r="M83" s="211"/>
      <c r="N83" s="211"/>
      <c r="O83" s="16"/>
      <c r="P83" s="18"/>
      <c r="Q83" s="16"/>
      <c r="R83" s="18"/>
      <c r="S83" s="16"/>
      <c r="T83" s="49"/>
      <c r="U83" s="16"/>
      <c r="V83" s="18"/>
      <c r="W83" s="16"/>
      <c r="X83" s="18"/>
      <c r="Y83" s="16"/>
      <c r="Z83" s="18"/>
      <c r="AA83" s="227">
        <v>8</v>
      </c>
      <c r="AB83" s="79">
        <f>D83/2</f>
        <v>4</v>
      </c>
      <c r="AC83" s="79"/>
      <c r="AD83" s="79"/>
      <c r="AE83" s="79"/>
    </row>
    <row r="84" spans="1:31" s="104" customFormat="1" ht="15" thickBot="1" thickTop="1">
      <c r="A84" s="131" t="s">
        <v>11</v>
      </c>
      <c r="B84" s="132"/>
      <c r="C84" s="26"/>
      <c r="D84" s="27">
        <f>SUM(D82:D83)</f>
        <v>10</v>
      </c>
      <c r="E84" s="28"/>
      <c r="F84" s="28"/>
      <c r="G84" s="27">
        <f aca="true" t="shared" si="11" ref="G84:AE84">SUM(G82:G83)</f>
        <v>0</v>
      </c>
      <c r="H84" s="29">
        <f t="shared" si="11"/>
        <v>0</v>
      </c>
      <c r="I84" s="30">
        <f t="shared" si="11"/>
        <v>0</v>
      </c>
      <c r="J84" s="30">
        <f t="shared" si="11"/>
        <v>0</v>
      </c>
      <c r="K84" s="30">
        <f t="shared" si="11"/>
        <v>0</v>
      </c>
      <c r="L84" s="30">
        <f t="shared" si="11"/>
        <v>0</v>
      </c>
      <c r="M84" s="30">
        <f t="shared" si="11"/>
        <v>0</v>
      </c>
      <c r="N84" s="30">
        <f t="shared" si="11"/>
        <v>0</v>
      </c>
      <c r="O84" s="29">
        <f t="shared" si="11"/>
        <v>0</v>
      </c>
      <c r="P84" s="31">
        <f t="shared" si="11"/>
        <v>0</v>
      </c>
      <c r="Q84" s="29">
        <f t="shared" si="11"/>
        <v>0</v>
      </c>
      <c r="R84" s="31">
        <f t="shared" si="11"/>
        <v>0</v>
      </c>
      <c r="S84" s="29">
        <f t="shared" si="11"/>
        <v>0</v>
      </c>
      <c r="T84" s="31">
        <f t="shared" si="11"/>
        <v>0</v>
      </c>
      <c r="U84" s="29">
        <f t="shared" si="11"/>
        <v>0</v>
      </c>
      <c r="V84" s="31">
        <f t="shared" si="11"/>
        <v>0</v>
      </c>
      <c r="W84" s="29">
        <f t="shared" si="11"/>
        <v>0</v>
      </c>
      <c r="X84" s="31">
        <f t="shared" si="11"/>
        <v>0</v>
      </c>
      <c r="Y84" s="29">
        <f t="shared" si="11"/>
        <v>0</v>
      </c>
      <c r="Z84" s="31">
        <f t="shared" si="11"/>
        <v>0</v>
      </c>
      <c r="AA84" s="51">
        <f t="shared" si="11"/>
        <v>10</v>
      </c>
      <c r="AB84" s="31">
        <f t="shared" si="11"/>
        <v>5</v>
      </c>
      <c r="AC84" s="31">
        <f t="shared" si="11"/>
        <v>0</v>
      </c>
      <c r="AD84" s="31">
        <f t="shared" si="11"/>
        <v>0</v>
      </c>
      <c r="AE84" s="31">
        <f t="shared" si="11"/>
        <v>0</v>
      </c>
    </row>
    <row r="85" spans="1:32" s="103" customFormat="1" ht="14.25" thickBot="1" thickTop="1">
      <c r="A85" s="188" t="s">
        <v>14</v>
      </c>
      <c r="B85" s="189"/>
      <c r="C85" s="190"/>
      <c r="D85" s="191">
        <f>D42+D29+D18+D76+D80+D84+D66+D70</f>
        <v>180</v>
      </c>
      <c r="E85" s="191">
        <f aca="true" t="shared" si="12" ref="E85:AE85">E42+E29+E18+E76+E80+E84+E66+E70</f>
        <v>0</v>
      </c>
      <c r="F85" s="191">
        <f t="shared" si="12"/>
        <v>8</v>
      </c>
      <c r="G85" s="191">
        <f t="shared" si="12"/>
        <v>1945</v>
      </c>
      <c r="H85" s="191">
        <f t="shared" si="12"/>
        <v>595</v>
      </c>
      <c r="I85" s="191">
        <f t="shared" si="12"/>
        <v>1065</v>
      </c>
      <c r="J85" s="191">
        <f t="shared" si="12"/>
        <v>0</v>
      </c>
      <c r="K85" s="191">
        <f t="shared" si="12"/>
        <v>105</v>
      </c>
      <c r="L85" s="191">
        <f t="shared" si="12"/>
        <v>120</v>
      </c>
      <c r="M85" s="191">
        <f t="shared" si="12"/>
        <v>60</v>
      </c>
      <c r="N85" s="191">
        <f t="shared" si="12"/>
        <v>0</v>
      </c>
      <c r="O85" s="191">
        <f t="shared" si="12"/>
        <v>95</v>
      </c>
      <c r="P85" s="191">
        <f t="shared" si="12"/>
        <v>255</v>
      </c>
      <c r="Q85" s="191">
        <f t="shared" si="12"/>
        <v>145</v>
      </c>
      <c r="R85" s="191">
        <f t="shared" si="12"/>
        <v>235</v>
      </c>
      <c r="S85" s="191">
        <f t="shared" si="12"/>
        <v>105</v>
      </c>
      <c r="T85" s="191">
        <f t="shared" si="12"/>
        <v>225</v>
      </c>
      <c r="U85" s="191">
        <f t="shared" si="12"/>
        <v>105</v>
      </c>
      <c r="V85" s="191">
        <f t="shared" si="12"/>
        <v>210</v>
      </c>
      <c r="W85" s="191">
        <f t="shared" si="12"/>
        <v>75</v>
      </c>
      <c r="X85" s="191">
        <f t="shared" si="12"/>
        <v>270</v>
      </c>
      <c r="Y85" s="191">
        <f t="shared" si="12"/>
        <v>70</v>
      </c>
      <c r="Z85" s="191">
        <f t="shared" si="12"/>
        <v>155</v>
      </c>
      <c r="AA85" s="234">
        <f t="shared" si="12"/>
        <v>57</v>
      </c>
      <c r="AB85" s="191">
        <f t="shared" si="12"/>
        <v>90</v>
      </c>
      <c r="AC85" s="191">
        <f t="shared" si="12"/>
        <v>0</v>
      </c>
      <c r="AD85" s="191">
        <f t="shared" si="12"/>
        <v>92.5</v>
      </c>
      <c r="AE85" s="191">
        <f t="shared" si="12"/>
        <v>0</v>
      </c>
      <c r="AF85" s="314"/>
    </row>
    <row r="86" spans="1:31" ht="14.25" hidden="1" thickTop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66">
        <f>O85+P85</f>
        <v>350</v>
      </c>
      <c r="P86" s="66"/>
      <c r="Q86" s="66">
        <f>Q85+R85</f>
        <v>380</v>
      </c>
      <c r="R86" s="66"/>
      <c r="S86" s="66">
        <f>S85+T85</f>
        <v>330</v>
      </c>
      <c r="T86" s="66"/>
      <c r="U86" s="66">
        <f>U85+V85</f>
        <v>315</v>
      </c>
      <c r="V86" s="66"/>
      <c r="W86" s="66">
        <f>W85+X85</f>
        <v>345</v>
      </c>
      <c r="X86" s="66"/>
      <c r="Y86" s="66">
        <f>Y85+Z85</f>
        <v>225</v>
      </c>
      <c r="Z86" s="66"/>
      <c r="AE86" s="88"/>
    </row>
    <row r="87" spans="1:31" ht="14.25" hidden="1" thickTop="1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66"/>
      <c r="P87" s="66">
        <f>O86+Q86</f>
        <v>730</v>
      </c>
      <c r="Q87" s="66"/>
      <c r="R87" s="66"/>
      <c r="S87" s="66"/>
      <c r="T87" s="66">
        <f>S86+U86</f>
        <v>645</v>
      </c>
      <c r="U87" s="66"/>
      <c r="V87" s="66"/>
      <c r="W87" s="66"/>
      <c r="X87" s="66">
        <f>W86+Y86</f>
        <v>570</v>
      </c>
      <c r="Y87" s="66"/>
      <c r="Z87" s="66"/>
      <c r="AE87" s="89"/>
    </row>
    <row r="88" spans="1:31" ht="15" thickBot="1" thickTop="1">
      <c r="A88" s="52"/>
      <c r="B88" s="126"/>
      <c r="C88" s="53"/>
      <c r="D88" s="54"/>
      <c r="E88" s="54" t="s">
        <v>16</v>
      </c>
      <c r="F88" s="55"/>
      <c r="G88" s="133">
        <f>SUM(O85:Z85)</f>
        <v>1945</v>
      </c>
      <c r="H88" s="56"/>
      <c r="I88" s="56"/>
      <c r="J88" s="56"/>
      <c r="K88" s="56"/>
      <c r="L88" s="56"/>
      <c r="M88" s="56"/>
      <c r="N88" s="56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E88" s="67"/>
    </row>
    <row r="89" spans="1:31" ht="15" thickBot="1" thickTop="1">
      <c r="A89" s="52"/>
      <c r="B89" s="126"/>
      <c r="C89" s="53"/>
      <c r="D89" s="54"/>
      <c r="E89" s="54" t="s">
        <v>17</v>
      </c>
      <c r="F89" s="54"/>
      <c r="G89" s="133">
        <f>SUM(H85:N85)</f>
        <v>1945</v>
      </c>
      <c r="H89" s="52"/>
      <c r="I89" s="56"/>
      <c r="J89" s="338" t="s">
        <v>13</v>
      </c>
      <c r="K89" s="338"/>
      <c r="L89" s="338"/>
      <c r="M89" s="338"/>
      <c r="N89" s="339"/>
      <c r="O89" s="57">
        <f>COUNTIF($E9:$E86,1)</f>
        <v>4</v>
      </c>
      <c r="P89" s="58">
        <f>COUNTIF($F9:$F86,1)</f>
        <v>9</v>
      </c>
      <c r="Q89" s="57">
        <f>COUNTIF($E9:$E86,2)</f>
        <v>4</v>
      </c>
      <c r="R89" s="58">
        <f>COUNTIF($F9:$F86,2)</f>
        <v>12</v>
      </c>
      <c r="S89" s="57">
        <f>COUNTIF($E9:$E86,3)</f>
        <v>4</v>
      </c>
      <c r="T89" s="58">
        <f>COUNTIF($F9:$F86,3)</f>
        <v>11</v>
      </c>
      <c r="U89" s="57">
        <f>COUNTIF($E9:$E86,4)</f>
        <v>4</v>
      </c>
      <c r="V89" s="58">
        <f>COUNTIF($F9:$F86,4)</f>
        <v>11</v>
      </c>
      <c r="W89" s="57">
        <f>COUNTIF($E9:$E86,5)</f>
        <v>2</v>
      </c>
      <c r="X89" s="58">
        <f>COUNTIF($F9:$F86,5)</f>
        <v>10</v>
      </c>
      <c r="Y89" s="57">
        <f>COUNTIF($E9:$E86,6)</f>
        <v>2</v>
      </c>
      <c r="Z89" s="58">
        <f>COUNTIF($F9:$F86,6)</f>
        <v>8</v>
      </c>
      <c r="AE89" s="67"/>
    </row>
    <row r="90" spans="1:31" ht="14.25" thickTop="1">
      <c r="A90" s="52"/>
      <c r="B90" s="126"/>
      <c r="C90" s="53"/>
      <c r="D90" s="54"/>
      <c r="E90" s="54"/>
      <c r="F90" s="54"/>
      <c r="G90" s="133"/>
      <c r="H90" s="52"/>
      <c r="I90" s="56"/>
      <c r="J90" s="253"/>
      <c r="K90" s="253"/>
      <c r="L90" s="253"/>
      <c r="M90" s="253"/>
      <c r="N90" s="253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E90" s="67"/>
    </row>
    <row r="91" spans="1:31" ht="13.5">
      <c r="A91" s="56"/>
      <c r="B91" s="127"/>
      <c r="C91" s="59"/>
      <c r="D91" s="56"/>
      <c r="E91" s="56"/>
      <c r="F91" s="56"/>
      <c r="G91" s="60">
        <f>IF(G88=G89,"","BŁĄD !!! SPRAWDŹ WIERSZ OGÓŁEM")</f>
      </c>
      <c r="H91" s="56"/>
      <c r="I91" s="56"/>
      <c r="J91" s="56"/>
      <c r="K91" s="56"/>
      <c r="L91" s="56"/>
      <c r="M91" s="56"/>
      <c r="N91" s="56"/>
      <c r="O91" s="55">
        <f>IF(O89&gt;8,"za dużo E","")</f>
      </c>
      <c r="P91" s="55"/>
      <c r="Q91" s="55">
        <f>IF(Q89&gt;8,"za dużo E","")</f>
      </c>
      <c r="R91" s="55"/>
      <c r="S91" s="55">
        <f>IF(S89&gt;8,"za dużo E","")</f>
      </c>
      <c r="T91" s="55"/>
      <c r="U91" s="55">
        <f>IF(U89&gt;8,"za dużo E","")</f>
      </c>
      <c r="V91" s="55"/>
      <c r="W91" s="55">
        <f>IF(W89&gt;8,"za dużo E","")</f>
      </c>
      <c r="X91" s="55"/>
      <c r="Y91" s="55">
        <f>IF(Y89&gt;8,"za dużo E","")</f>
      </c>
      <c r="Z91" s="55"/>
      <c r="AE91" s="67"/>
    </row>
    <row r="92" spans="1:31" ht="13.5">
      <c r="A92" s="56"/>
      <c r="B92" s="127"/>
      <c r="C92" s="59"/>
      <c r="D92" s="56"/>
      <c r="E92" s="56"/>
      <c r="F92" s="56"/>
      <c r="G92" s="60"/>
      <c r="H92" s="56"/>
      <c r="I92" s="56"/>
      <c r="J92" s="56"/>
      <c r="K92" s="56"/>
      <c r="L92" s="56"/>
      <c r="M92" s="56"/>
      <c r="N92" s="56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E92" s="89"/>
    </row>
    <row r="93" spans="1:31" ht="36" customHeight="1">
      <c r="A93" s="340" t="s">
        <v>35</v>
      </c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51"/>
    </row>
    <row r="94" spans="1:31" ht="169.5" customHeight="1">
      <c r="A94" s="343" t="s">
        <v>28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5" t="s">
        <v>126</v>
      </c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</row>
    <row r="95" spans="1:31" ht="36" customHeight="1">
      <c r="A95" s="346" t="s">
        <v>36</v>
      </c>
      <c r="B95" s="346"/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7">
        <f>(AA85/D85)*100</f>
        <v>31.666666666666664</v>
      </c>
      <c r="AB95" s="347"/>
      <c r="AC95" s="347"/>
      <c r="AD95" s="347"/>
      <c r="AE95" s="347"/>
    </row>
    <row r="96" spans="1:31" ht="36" customHeight="1">
      <c r="A96" s="346" t="s">
        <v>123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7">
        <f>(AB85/D85)*100</f>
        <v>50</v>
      </c>
      <c r="AB96" s="347"/>
      <c r="AC96" s="347"/>
      <c r="AD96" s="347"/>
      <c r="AE96" s="347"/>
    </row>
    <row r="97" spans="1:31" ht="45" customHeight="1">
      <c r="A97" s="352" t="s">
        <v>32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4"/>
      <c r="AA97" s="355">
        <f>AD85*100/D85</f>
        <v>51.388888888888886</v>
      </c>
      <c r="AB97" s="356"/>
      <c r="AC97" s="356"/>
      <c r="AD97" s="356"/>
      <c r="AE97" s="357"/>
    </row>
    <row r="98" spans="1:31" ht="36" customHeight="1">
      <c r="A98" s="352" t="s">
        <v>29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4"/>
      <c r="AA98" s="349">
        <f>AE85/D85*100</f>
        <v>0</v>
      </c>
      <c r="AB98" s="349"/>
      <c r="AC98" s="349"/>
      <c r="AD98" s="349"/>
      <c r="AE98" s="349"/>
    </row>
    <row r="99" spans="7:31" ht="13.5">
      <c r="G99" s="104"/>
      <c r="AA99" s="230"/>
      <c r="AB99" s="91"/>
      <c r="AC99" s="91"/>
      <c r="AD99" s="91"/>
      <c r="AE99" s="91"/>
    </row>
    <row r="100" ht="13.5">
      <c r="G100" s="104"/>
    </row>
    <row r="101" ht="13.5">
      <c r="G101" s="104"/>
    </row>
    <row r="102" spans="1:256" ht="15">
      <c r="A102" s="288" t="s">
        <v>90</v>
      </c>
      <c r="B102" s="128"/>
      <c r="C102" s="108"/>
      <c r="D102" s="109"/>
      <c r="E102" s="109"/>
      <c r="F102" s="110"/>
      <c r="G102" s="111"/>
      <c r="H102" s="110"/>
      <c r="I102" s="110"/>
      <c r="J102" s="110"/>
      <c r="K102" s="110"/>
      <c r="L102" s="110"/>
      <c r="M102" s="110"/>
      <c r="N102" s="110"/>
      <c r="O102" s="112"/>
      <c r="P102" s="112"/>
      <c r="Q102" s="112"/>
      <c r="R102" s="112"/>
      <c r="S102" s="112"/>
      <c r="T102" s="112"/>
      <c r="U102" s="113"/>
      <c r="V102" s="114"/>
      <c r="W102" s="113"/>
      <c r="X102" s="114"/>
      <c r="Y102" s="112"/>
      <c r="Z102" s="112"/>
      <c r="AA102" s="232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7"/>
      <c r="IQ102" s="107"/>
      <c r="IR102" s="107"/>
      <c r="IS102" s="107"/>
      <c r="IT102" s="107"/>
      <c r="IU102" s="107"/>
      <c r="IV102" s="107"/>
    </row>
    <row r="103" spans="1:256" ht="15">
      <c r="A103" s="288" t="s">
        <v>88</v>
      </c>
      <c r="B103" s="129"/>
      <c r="C103" s="116"/>
      <c r="D103" s="117"/>
      <c r="E103" s="117"/>
      <c r="F103" s="114"/>
      <c r="G103" s="118"/>
      <c r="H103" s="114"/>
      <c r="I103" s="114"/>
      <c r="J103" s="114"/>
      <c r="K103" s="114"/>
      <c r="L103" s="114"/>
      <c r="M103" s="114"/>
      <c r="N103" s="114"/>
      <c r="O103" s="112"/>
      <c r="P103" s="112"/>
      <c r="Q103" s="112"/>
      <c r="R103" s="112"/>
      <c r="S103" s="112"/>
      <c r="T103" s="112"/>
      <c r="U103" s="113"/>
      <c r="V103" s="114"/>
      <c r="W103" s="113"/>
      <c r="X103" s="114"/>
      <c r="Y103" s="112"/>
      <c r="Z103" s="112"/>
      <c r="AA103" s="233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  <c r="IM103" s="115"/>
      <c r="IN103" s="115"/>
      <c r="IO103" s="115"/>
      <c r="IP103" s="115"/>
      <c r="IQ103" s="115"/>
      <c r="IR103" s="115"/>
      <c r="IS103" s="115"/>
      <c r="IT103" s="115"/>
      <c r="IU103" s="115"/>
      <c r="IV103" s="115"/>
    </row>
    <row r="104" spans="1:256" ht="15">
      <c r="A104" s="288" t="s">
        <v>89</v>
      </c>
      <c r="B104" s="129"/>
      <c r="C104" s="119"/>
      <c r="D104" s="114"/>
      <c r="E104" s="114"/>
      <c r="F104" s="114"/>
      <c r="G104" s="118"/>
      <c r="H104" s="114"/>
      <c r="I104" s="114"/>
      <c r="J104" s="114"/>
      <c r="K104" s="114"/>
      <c r="L104" s="114"/>
      <c r="M104" s="114"/>
      <c r="N104" s="114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233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</row>
    <row r="105" ht="13.5">
      <c r="G105" s="104"/>
    </row>
    <row r="106" ht="13.5">
      <c r="G106" s="104"/>
    </row>
    <row r="107" ht="13.5">
      <c r="G107" s="104"/>
    </row>
    <row r="108" ht="13.5">
      <c r="G108" s="104"/>
    </row>
    <row r="109" ht="13.5">
      <c r="G109" s="104"/>
    </row>
    <row r="110" ht="13.5">
      <c r="G110" s="104"/>
    </row>
    <row r="111" ht="13.5">
      <c r="G111" s="104"/>
    </row>
    <row r="112" ht="13.5">
      <c r="G112" s="104"/>
    </row>
    <row r="113" ht="13.5">
      <c r="G113" s="104"/>
    </row>
    <row r="114" ht="13.5">
      <c r="G114" s="104"/>
    </row>
    <row r="115" ht="13.5">
      <c r="G115" s="104"/>
    </row>
    <row r="116" ht="13.5">
      <c r="G116" s="104"/>
    </row>
    <row r="117" ht="13.5">
      <c r="G117" s="104"/>
    </row>
    <row r="118" ht="13.5">
      <c r="G118" s="104"/>
    </row>
    <row r="119" ht="13.5">
      <c r="G119" s="104"/>
    </row>
    <row r="120" ht="13.5">
      <c r="G120" s="104"/>
    </row>
    <row r="121" ht="13.5">
      <c r="G121" s="104"/>
    </row>
    <row r="122" ht="13.5">
      <c r="G122" s="104"/>
    </row>
    <row r="123" ht="13.5">
      <c r="G123" s="104"/>
    </row>
    <row r="124" ht="13.5">
      <c r="G124" s="104"/>
    </row>
    <row r="125" ht="13.5">
      <c r="G125" s="104"/>
    </row>
    <row r="126" ht="13.5">
      <c r="G126" s="104"/>
    </row>
    <row r="127" ht="13.5">
      <c r="G127" s="104"/>
    </row>
    <row r="128" ht="13.5">
      <c r="G128" s="104"/>
    </row>
    <row r="129" ht="13.5">
      <c r="G129" s="104"/>
    </row>
    <row r="130" ht="13.5">
      <c r="G130" s="104"/>
    </row>
    <row r="131" ht="13.5">
      <c r="G131" s="104"/>
    </row>
    <row r="132" ht="13.5">
      <c r="G132" s="104"/>
    </row>
    <row r="133" ht="13.5">
      <c r="G133" s="104"/>
    </row>
    <row r="134" ht="13.5">
      <c r="G134" s="104"/>
    </row>
    <row r="135" ht="13.5">
      <c r="G135" s="104"/>
    </row>
    <row r="136" ht="13.5">
      <c r="G136" s="104"/>
    </row>
    <row r="137" ht="13.5">
      <c r="G137" s="104"/>
    </row>
    <row r="138" ht="13.5">
      <c r="G138" s="104"/>
    </row>
    <row r="139" ht="13.5">
      <c r="G139" s="104"/>
    </row>
    <row r="140" ht="13.5">
      <c r="G140" s="104"/>
    </row>
    <row r="141" ht="13.5">
      <c r="G141" s="104"/>
    </row>
    <row r="142" ht="13.5">
      <c r="G142" s="104"/>
    </row>
    <row r="143" ht="13.5">
      <c r="G143" s="104"/>
    </row>
    <row r="144" ht="13.5">
      <c r="G144" s="104"/>
    </row>
    <row r="145" ht="13.5">
      <c r="G145" s="104"/>
    </row>
    <row r="146" ht="13.5">
      <c r="G146" s="104"/>
    </row>
    <row r="147" ht="13.5">
      <c r="G147" s="104"/>
    </row>
    <row r="148" ht="13.5">
      <c r="G148" s="104"/>
    </row>
    <row r="149" ht="13.5">
      <c r="G149" s="104"/>
    </row>
    <row r="150" ht="13.5">
      <c r="G150" s="104"/>
    </row>
    <row r="151" ht="13.5">
      <c r="G151" s="104"/>
    </row>
    <row r="152" ht="13.5">
      <c r="G152" s="104"/>
    </row>
    <row r="153" ht="13.5">
      <c r="G153" s="104"/>
    </row>
    <row r="154" ht="13.5">
      <c r="G154" s="104"/>
    </row>
    <row r="155" ht="13.5">
      <c r="G155" s="104"/>
    </row>
    <row r="156" ht="13.5">
      <c r="G156" s="104"/>
    </row>
    <row r="157" ht="13.5">
      <c r="G157" s="104"/>
    </row>
    <row r="158" ht="13.5">
      <c r="G158" s="104"/>
    </row>
    <row r="159" ht="13.5">
      <c r="G159" s="104"/>
    </row>
    <row r="160" ht="13.5">
      <c r="G160" s="104"/>
    </row>
    <row r="161" ht="13.5">
      <c r="G161" s="104"/>
    </row>
    <row r="162" ht="13.5">
      <c r="G162" s="104"/>
    </row>
    <row r="163" ht="13.5">
      <c r="G163" s="104"/>
    </row>
    <row r="164" ht="13.5">
      <c r="G164" s="104"/>
    </row>
    <row r="165" ht="13.5">
      <c r="G165" s="104"/>
    </row>
    <row r="166" ht="13.5">
      <c r="G166" s="104"/>
    </row>
    <row r="167" ht="13.5">
      <c r="G167" s="104"/>
    </row>
    <row r="168" ht="13.5">
      <c r="G168" s="104"/>
    </row>
    <row r="169" ht="13.5">
      <c r="G169" s="104"/>
    </row>
    <row r="170" ht="13.5">
      <c r="G170" s="104"/>
    </row>
    <row r="171" ht="13.5">
      <c r="G171" s="104"/>
    </row>
    <row r="172" ht="13.5">
      <c r="G172" s="104"/>
    </row>
    <row r="173" ht="13.5">
      <c r="G173" s="104"/>
    </row>
    <row r="174" ht="13.5">
      <c r="G174" s="104"/>
    </row>
    <row r="175" ht="13.5">
      <c r="G175" s="104"/>
    </row>
    <row r="176" ht="13.5">
      <c r="G176" s="104"/>
    </row>
    <row r="177" ht="13.5">
      <c r="G177" s="104"/>
    </row>
    <row r="178" ht="13.5">
      <c r="G178" s="104"/>
    </row>
    <row r="179" ht="13.5">
      <c r="G179" s="104"/>
    </row>
    <row r="180" ht="13.5">
      <c r="G180" s="104"/>
    </row>
    <row r="181" ht="13.5">
      <c r="G181" s="104"/>
    </row>
    <row r="182" ht="13.5">
      <c r="G182" s="104"/>
    </row>
    <row r="183" ht="13.5">
      <c r="G183" s="104"/>
    </row>
    <row r="184" ht="13.5">
      <c r="G184" s="104"/>
    </row>
    <row r="185" ht="13.5">
      <c r="G185" s="104"/>
    </row>
    <row r="186" ht="13.5">
      <c r="G186" s="104"/>
    </row>
    <row r="187" ht="13.5">
      <c r="G187" s="104"/>
    </row>
    <row r="188" ht="13.5">
      <c r="G188" s="104"/>
    </row>
    <row r="189" ht="13.5">
      <c r="G189" s="104"/>
    </row>
    <row r="190" ht="13.5">
      <c r="G190" s="104"/>
    </row>
    <row r="191" ht="13.5">
      <c r="G191" s="104"/>
    </row>
    <row r="192" ht="13.5">
      <c r="G192" s="104"/>
    </row>
    <row r="193" ht="13.5">
      <c r="G193" s="104"/>
    </row>
    <row r="194" ht="13.5">
      <c r="G194" s="104"/>
    </row>
    <row r="195" ht="13.5">
      <c r="G195" s="104"/>
    </row>
    <row r="196" ht="13.5">
      <c r="G196" s="104"/>
    </row>
    <row r="197" ht="13.5">
      <c r="G197" s="104"/>
    </row>
    <row r="198" ht="13.5">
      <c r="G198" s="104"/>
    </row>
    <row r="199" ht="13.5">
      <c r="G199" s="104"/>
    </row>
    <row r="200" ht="13.5">
      <c r="G200" s="104"/>
    </row>
    <row r="201" ht="13.5">
      <c r="G201" s="104"/>
    </row>
    <row r="202" ht="13.5">
      <c r="G202" s="104"/>
    </row>
    <row r="203" ht="13.5">
      <c r="G203" s="104"/>
    </row>
    <row r="204" ht="13.5">
      <c r="G204" s="104"/>
    </row>
    <row r="205" ht="13.5">
      <c r="G205" s="104"/>
    </row>
    <row r="206" ht="13.5">
      <c r="G206" s="104"/>
    </row>
    <row r="207" ht="13.5">
      <c r="G207" s="104"/>
    </row>
    <row r="208" ht="13.5">
      <c r="G208" s="104"/>
    </row>
    <row r="209" ht="13.5">
      <c r="G209" s="104"/>
    </row>
    <row r="210" ht="13.5">
      <c r="G210" s="104"/>
    </row>
    <row r="211" ht="13.5">
      <c r="G211" s="104"/>
    </row>
    <row r="212" ht="13.5">
      <c r="G212" s="104"/>
    </row>
    <row r="213" ht="13.5">
      <c r="G213" s="104"/>
    </row>
    <row r="214" ht="13.5">
      <c r="G214" s="104"/>
    </row>
    <row r="215" ht="13.5">
      <c r="G215" s="104"/>
    </row>
    <row r="216" ht="13.5">
      <c r="G216" s="104"/>
    </row>
    <row r="217" ht="13.5">
      <c r="G217" s="104"/>
    </row>
    <row r="218" ht="13.5">
      <c r="G218" s="104"/>
    </row>
    <row r="219" ht="13.5">
      <c r="G219" s="104"/>
    </row>
    <row r="220" ht="13.5">
      <c r="G220" s="104"/>
    </row>
    <row r="221" ht="13.5">
      <c r="G221" s="104"/>
    </row>
    <row r="222" ht="13.5">
      <c r="G222" s="104"/>
    </row>
    <row r="223" ht="13.5">
      <c r="G223" s="104"/>
    </row>
    <row r="224" ht="13.5">
      <c r="G224" s="104"/>
    </row>
    <row r="225" ht="13.5">
      <c r="G225" s="104"/>
    </row>
    <row r="226" ht="13.5">
      <c r="G226" s="104"/>
    </row>
    <row r="227" ht="13.5">
      <c r="G227" s="104"/>
    </row>
    <row r="228" ht="13.5">
      <c r="G228" s="104"/>
    </row>
    <row r="229" ht="13.5">
      <c r="G229" s="104"/>
    </row>
    <row r="230" ht="13.5">
      <c r="G230" s="104"/>
    </row>
    <row r="231" ht="13.5">
      <c r="G231" s="104"/>
    </row>
    <row r="232" ht="13.5">
      <c r="G232" s="104"/>
    </row>
    <row r="233" ht="13.5">
      <c r="G233" s="104"/>
    </row>
    <row r="234" ht="13.5">
      <c r="G234" s="104"/>
    </row>
    <row r="235" ht="13.5">
      <c r="G235" s="104"/>
    </row>
    <row r="236" ht="13.5">
      <c r="G236" s="104"/>
    </row>
    <row r="237" ht="13.5">
      <c r="G237" s="104"/>
    </row>
    <row r="238" ht="13.5">
      <c r="G238" s="104"/>
    </row>
    <row r="239" ht="13.5">
      <c r="G239" s="104"/>
    </row>
    <row r="240" ht="13.5">
      <c r="G240" s="104"/>
    </row>
    <row r="241" ht="13.5">
      <c r="G241" s="104"/>
    </row>
    <row r="242" ht="13.5">
      <c r="G242" s="104"/>
    </row>
    <row r="243" ht="13.5">
      <c r="G243" s="104"/>
    </row>
    <row r="244" ht="13.5">
      <c r="G244" s="104"/>
    </row>
    <row r="245" ht="13.5">
      <c r="G245" s="104"/>
    </row>
    <row r="246" ht="13.5">
      <c r="G246" s="104"/>
    </row>
    <row r="247" ht="13.5">
      <c r="G247" s="104"/>
    </row>
    <row r="248" ht="13.5">
      <c r="G248" s="104"/>
    </row>
    <row r="249" ht="13.5">
      <c r="G249" s="104"/>
    </row>
    <row r="250" ht="13.5">
      <c r="G250" s="104"/>
    </row>
  </sheetData>
  <sheetProtection/>
  <autoFilter ref="A7:AE89"/>
  <mergeCells count="25">
    <mergeCell ref="A96:Z96"/>
    <mergeCell ref="AA96:AE96"/>
    <mergeCell ref="A97:Z97"/>
    <mergeCell ref="AA97:AE97"/>
    <mergeCell ref="A98:Z98"/>
    <mergeCell ref="AA98:AE98"/>
    <mergeCell ref="Y88:Z88"/>
    <mergeCell ref="J89:N89"/>
    <mergeCell ref="A93:AE93"/>
    <mergeCell ref="A94:T94"/>
    <mergeCell ref="U94:AE94"/>
    <mergeCell ref="A95:Z95"/>
    <mergeCell ref="AA95:AE95"/>
    <mergeCell ref="A86:N86"/>
    <mergeCell ref="O88:P88"/>
    <mergeCell ref="Q88:R88"/>
    <mergeCell ref="S88:T88"/>
    <mergeCell ref="U88:V88"/>
    <mergeCell ref="W88:X88"/>
    <mergeCell ref="G4:N5"/>
    <mergeCell ref="O4:R4"/>
    <mergeCell ref="S4:V4"/>
    <mergeCell ref="W4:Z4"/>
    <mergeCell ref="AA4:AE5"/>
    <mergeCell ref="Y5:Z5"/>
  </mergeCells>
  <printOptions horizontalCentered="1"/>
  <pageMargins left="0.2362204724409449" right="0.2362204724409449" top="0.7874015748031497" bottom="0.5905511811023623" header="0.1968503937007874" footer="0"/>
  <pageSetup cellComments="asDisplayed" fitToHeight="0" horizontalDpi="600" verticalDpi="600" orientation="landscape" paperSize="9" scale="75" r:id="rId3"/>
  <headerFooter differentFirst="1" scaleWithDoc="0" alignWithMargins="0">
    <oddHeader>&amp;C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205"/>
  <sheetViews>
    <sheetView showGridLines="0" showZeros="0" view="pageBreakPreview" zoomScale="90" zoomScaleNormal="90" zoomScaleSheetLayoutView="90" zoomScalePageLayoutView="0" workbookViewId="0" topLeftCell="A1">
      <selection activeCell="N6" sqref="N6"/>
    </sheetView>
  </sheetViews>
  <sheetFormatPr defaultColWidth="11.50390625" defaultRowHeight="12.75"/>
  <cols>
    <col min="1" max="1" width="5.125" style="1" customWidth="1"/>
    <col min="2" max="2" width="33.625" style="120" customWidth="1"/>
    <col min="3" max="3" width="8.50390625" style="3" customWidth="1"/>
    <col min="4" max="6" width="4.625" style="2" customWidth="1"/>
    <col min="7" max="7" width="6.00390625" style="2" customWidth="1"/>
    <col min="8" max="26" width="4.625" style="2" customWidth="1"/>
    <col min="27" max="27" width="4.625" style="56" customWidth="1"/>
    <col min="28" max="28" width="7.625" style="2" customWidth="1"/>
    <col min="29" max="29" width="5.625" style="2" customWidth="1"/>
    <col min="30" max="30" width="13.00390625" style="2" customWidth="1"/>
    <col min="31" max="31" width="6.00390625" style="2" customWidth="1"/>
    <col min="32" max="32" width="7.125" style="2" customWidth="1"/>
    <col min="33" max="33" width="5.625" style="2" customWidth="1"/>
    <col min="34" max="108" width="0" style="2" hidden="1" customWidth="1"/>
    <col min="109" max="16384" width="11.50390625" style="2" customWidth="1"/>
  </cols>
  <sheetData>
    <row r="1" spans="1:30" s="153" customFormat="1" ht="18.75">
      <c r="A1" s="254" t="s">
        <v>136</v>
      </c>
      <c r="B1" s="255"/>
      <c r="C1" s="210"/>
      <c r="D1" s="210"/>
      <c r="E1" s="210"/>
      <c r="F1" s="210"/>
      <c r="G1" s="210"/>
      <c r="H1" s="210"/>
      <c r="I1" s="210"/>
      <c r="AA1" s="215"/>
      <c r="AC1" s="214"/>
      <c r="AD1" s="296" t="s">
        <v>141</v>
      </c>
    </row>
    <row r="2" spans="1:27" s="153" customFormat="1" ht="18.75">
      <c r="A2" s="254" t="s">
        <v>44</v>
      </c>
      <c r="B2" s="255"/>
      <c r="C2" s="210"/>
      <c r="D2" s="210"/>
      <c r="E2" s="210"/>
      <c r="F2" s="210"/>
      <c r="G2" s="210"/>
      <c r="H2" s="210"/>
      <c r="I2" s="210"/>
      <c r="AA2" s="215"/>
    </row>
    <row r="3" spans="1:27" s="153" customFormat="1" ht="19.5" thickBot="1">
      <c r="A3" s="256" t="s">
        <v>43</v>
      </c>
      <c r="B3" s="257"/>
      <c r="C3" s="212"/>
      <c r="Q3" s="213"/>
      <c r="S3" s="213"/>
      <c r="U3" s="213"/>
      <c r="W3" s="213"/>
      <c r="Y3" s="213"/>
      <c r="AA3" s="216"/>
    </row>
    <row r="4" spans="6:31" ht="16.5" thickBot="1" thickTop="1">
      <c r="F4" s="4"/>
      <c r="G4" s="321" t="s">
        <v>3</v>
      </c>
      <c r="H4" s="322"/>
      <c r="I4" s="322"/>
      <c r="J4" s="322"/>
      <c r="K4" s="322"/>
      <c r="L4" s="322"/>
      <c r="M4" s="322"/>
      <c r="N4" s="323"/>
      <c r="O4" s="327" t="s">
        <v>0</v>
      </c>
      <c r="P4" s="328"/>
      <c r="Q4" s="328"/>
      <c r="R4" s="328"/>
      <c r="S4" s="327" t="s">
        <v>1</v>
      </c>
      <c r="T4" s="328"/>
      <c r="U4" s="328"/>
      <c r="V4" s="328"/>
      <c r="W4" s="327" t="s">
        <v>2</v>
      </c>
      <c r="X4" s="328"/>
      <c r="Y4" s="328"/>
      <c r="Z4" s="329"/>
      <c r="AA4" s="330" t="s">
        <v>33</v>
      </c>
      <c r="AB4" s="331"/>
      <c r="AC4" s="331"/>
      <c r="AD4" s="331"/>
      <c r="AE4" s="332"/>
    </row>
    <row r="5" spans="6:31" ht="16.5" thickBot="1" thickTop="1">
      <c r="F5" s="4"/>
      <c r="G5" s="324"/>
      <c r="H5" s="325"/>
      <c r="I5" s="325"/>
      <c r="J5" s="325"/>
      <c r="K5" s="325"/>
      <c r="L5" s="325"/>
      <c r="M5" s="325"/>
      <c r="N5" s="326"/>
      <c r="O5" s="5" t="s">
        <v>4</v>
      </c>
      <c r="P5" s="5"/>
      <c r="Q5" s="5" t="s">
        <v>5</v>
      </c>
      <c r="R5" s="5"/>
      <c r="S5" s="5" t="s">
        <v>6</v>
      </c>
      <c r="T5" s="5"/>
      <c r="U5" s="5" t="s">
        <v>7</v>
      </c>
      <c r="V5" s="5"/>
      <c r="W5" s="6" t="s">
        <v>8</v>
      </c>
      <c r="X5" s="6"/>
      <c r="Y5" s="327" t="s">
        <v>9</v>
      </c>
      <c r="Z5" s="329"/>
      <c r="AA5" s="333"/>
      <c r="AB5" s="334"/>
      <c r="AC5" s="334"/>
      <c r="AD5" s="334"/>
      <c r="AE5" s="335"/>
    </row>
    <row r="6" spans="1:31" s="62" customFormat="1" ht="210" customHeight="1" thickBot="1" thickTop="1">
      <c r="A6" s="7" t="s">
        <v>10</v>
      </c>
      <c r="B6" s="8" t="s">
        <v>19</v>
      </c>
      <c r="C6" s="9" t="s">
        <v>34</v>
      </c>
      <c r="D6" s="69" t="s">
        <v>15</v>
      </c>
      <c r="E6" s="69" t="s">
        <v>26</v>
      </c>
      <c r="F6" s="69" t="s">
        <v>27</v>
      </c>
      <c r="G6" s="70" t="s">
        <v>11</v>
      </c>
      <c r="H6" s="71" t="s">
        <v>21</v>
      </c>
      <c r="I6" s="72" t="s">
        <v>22</v>
      </c>
      <c r="J6" s="72" t="s">
        <v>23</v>
      </c>
      <c r="K6" s="72" t="s">
        <v>24</v>
      </c>
      <c r="L6" s="72" t="s">
        <v>25</v>
      </c>
      <c r="M6" s="73" t="s">
        <v>31</v>
      </c>
      <c r="N6" s="74" t="s">
        <v>30</v>
      </c>
      <c r="O6" s="71" t="s">
        <v>12</v>
      </c>
      <c r="P6" s="75" t="s">
        <v>18</v>
      </c>
      <c r="Q6" s="71" t="s">
        <v>12</v>
      </c>
      <c r="R6" s="75" t="s">
        <v>18</v>
      </c>
      <c r="S6" s="71" t="s">
        <v>12</v>
      </c>
      <c r="T6" s="75" t="s">
        <v>18</v>
      </c>
      <c r="U6" s="71" t="s">
        <v>12</v>
      </c>
      <c r="V6" s="75" t="s">
        <v>18</v>
      </c>
      <c r="W6" s="71" t="s">
        <v>12</v>
      </c>
      <c r="X6" s="76" t="s">
        <v>18</v>
      </c>
      <c r="Y6" s="77" t="s">
        <v>12</v>
      </c>
      <c r="Z6" s="76" t="s">
        <v>18</v>
      </c>
      <c r="AA6" s="217" t="s">
        <v>20</v>
      </c>
      <c r="AB6" s="90" t="s">
        <v>91</v>
      </c>
      <c r="AC6" s="90" t="s">
        <v>92</v>
      </c>
      <c r="AD6" s="90" t="s">
        <v>93</v>
      </c>
      <c r="AE6" s="90" t="s">
        <v>94</v>
      </c>
    </row>
    <row r="7" spans="1:31" s="56" customFormat="1" ht="16.5" thickBot="1" thickTop="1">
      <c r="A7" s="61">
        <v>1</v>
      </c>
      <c r="B7" s="12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50">
        <v>15</v>
      </c>
      <c r="P7" s="51">
        <v>16</v>
      </c>
      <c r="Q7" s="50">
        <v>17</v>
      </c>
      <c r="R7" s="51">
        <v>18</v>
      </c>
      <c r="S7" s="50">
        <v>19</v>
      </c>
      <c r="T7" s="51">
        <v>20</v>
      </c>
      <c r="U7" s="50">
        <v>21</v>
      </c>
      <c r="V7" s="51">
        <v>22</v>
      </c>
      <c r="W7" s="50">
        <v>23</v>
      </c>
      <c r="X7" s="51">
        <v>24</v>
      </c>
      <c r="Y7" s="50">
        <v>25</v>
      </c>
      <c r="Z7" s="51">
        <v>26</v>
      </c>
      <c r="AA7" s="51">
        <v>27</v>
      </c>
      <c r="AB7" s="51">
        <v>28</v>
      </c>
      <c r="AC7" s="51">
        <v>29</v>
      </c>
      <c r="AD7" s="51">
        <v>30</v>
      </c>
      <c r="AE7" s="51">
        <v>31</v>
      </c>
    </row>
    <row r="8" spans="1:31" s="104" customFormat="1" ht="15" thickBot="1" thickTop="1">
      <c r="A8" s="193" t="s">
        <v>117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218"/>
      <c r="AB8" s="192"/>
      <c r="AC8" s="192"/>
      <c r="AD8" s="192"/>
      <c r="AE8" s="194"/>
    </row>
    <row r="9" spans="1:33" ht="14.25" thickTop="1">
      <c r="A9" s="10">
        <v>1</v>
      </c>
      <c r="B9" s="122" t="s">
        <v>45</v>
      </c>
      <c r="C9" s="43"/>
      <c r="D9" s="10">
        <v>1</v>
      </c>
      <c r="E9" s="44"/>
      <c r="F9" s="80" t="s">
        <v>39</v>
      </c>
      <c r="G9" s="45">
        <v>5</v>
      </c>
      <c r="H9" s="48">
        <v>5</v>
      </c>
      <c r="I9" s="64">
        <v>0</v>
      </c>
      <c r="J9" s="81"/>
      <c r="K9" s="64"/>
      <c r="L9" s="64"/>
      <c r="M9" s="64"/>
      <c r="N9" s="64"/>
      <c r="O9" s="48">
        <v>5</v>
      </c>
      <c r="P9" s="46"/>
      <c r="Q9" s="48"/>
      <c r="R9" s="46"/>
      <c r="S9" s="48"/>
      <c r="T9" s="46"/>
      <c r="U9" s="48"/>
      <c r="V9" s="46"/>
      <c r="W9" s="48"/>
      <c r="X9" s="46"/>
      <c r="Y9" s="48"/>
      <c r="Z9" s="46"/>
      <c r="AA9" s="10"/>
      <c r="AB9" s="82">
        <f>D9/2</f>
        <v>0.5</v>
      </c>
      <c r="AC9" s="82"/>
      <c r="AD9" s="82">
        <v>0.5</v>
      </c>
      <c r="AE9" s="82"/>
      <c r="AF9" s="180" t="s">
        <v>96</v>
      </c>
      <c r="AG9" s="181">
        <f>SUMIF($F$9:$F$82,1,$D$9:$D$83)</f>
        <v>27</v>
      </c>
    </row>
    <row r="10" spans="1:33" ht="13.5">
      <c r="A10" s="34">
        <v>2</v>
      </c>
      <c r="B10" s="105" t="s">
        <v>38</v>
      </c>
      <c r="C10" s="33"/>
      <c r="D10" s="139">
        <v>2</v>
      </c>
      <c r="E10" s="35"/>
      <c r="F10" s="93" t="s">
        <v>39</v>
      </c>
      <c r="G10" s="36">
        <v>16</v>
      </c>
      <c r="H10" s="37">
        <v>0</v>
      </c>
      <c r="I10" s="38"/>
      <c r="J10" s="17"/>
      <c r="K10" s="38">
        <v>16</v>
      </c>
      <c r="L10" s="38"/>
      <c r="M10" s="38"/>
      <c r="N10" s="38"/>
      <c r="O10" s="37"/>
      <c r="P10" s="39">
        <v>16</v>
      </c>
      <c r="Q10" s="37"/>
      <c r="R10" s="39"/>
      <c r="S10" s="37"/>
      <c r="T10" s="39"/>
      <c r="U10" s="37"/>
      <c r="V10" s="39"/>
      <c r="W10" s="37"/>
      <c r="X10" s="39"/>
      <c r="Y10" s="37"/>
      <c r="Z10" s="39"/>
      <c r="AA10" s="34"/>
      <c r="AB10" s="94">
        <f aca="true" t="shared" si="0" ref="AB10:AB16">D10/2</f>
        <v>1</v>
      </c>
      <c r="AC10" s="94"/>
      <c r="AD10" s="94">
        <v>1</v>
      </c>
      <c r="AE10" s="94"/>
      <c r="AF10" s="180" t="s">
        <v>97</v>
      </c>
      <c r="AG10" s="181">
        <f>SUMIF($F$9:$F$82,2,$D$9:$D$83)</f>
        <v>33</v>
      </c>
    </row>
    <row r="11" spans="1:33" ht="13.5">
      <c r="A11" s="34">
        <v>3</v>
      </c>
      <c r="B11" s="105" t="s">
        <v>46</v>
      </c>
      <c r="C11" s="33"/>
      <c r="D11" s="34">
        <v>1</v>
      </c>
      <c r="E11" s="35"/>
      <c r="F11" s="93" t="s">
        <v>39</v>
      </c>
      <c r="G11" s="36">
        <v>10</v>
      </c>
      <c r="H11" s="37">
        <v>0</v>
      </c>
      <c r="I11" s="38"/>
      <c r="J11" s="17"/>
      <c r="K11" s="38">
        <v>10</v>
      </c>
      <c r="L11" s="38"/>
      <c r="M11" s="38"/>
      <c r="N11" s="38"/>
      <c r="O11" s="37"/>
      <c r="P11" s="39">
        <v>10</v>
      </c>
      <c r="Q11" s="37"/>
      <c r="R11" s="39"/>
      <c r="S11" s="37"/>
      <c r="T11" s="39"/>
      <c r="U11" s="37"/>
      <c r="V11" s="39"/>
      <c r="W11" s="37"/>
      <c r="X11" s="39"/>
      <c r="Y11" s="37"/>
      <c r="Z11" s="39"/>
      <c r="AA11" s="34"/>
      <c r="AB11" s="94">
        <f t="shared" si="0"/>
        <v>0.5</v>
      </c>
      <c r="AC11" s="94"/>
      <c r="AD11" s="94"/>
      <c r="AE11" s="94"/>
      <c r="AF11" s="182" t="s">
        <v>98</v>
      </c>
      <c r="AG11" s="183">
        <f>SUMIF($F$9:$F$82,3,$D$9:$D$83)</f>
        <v>31</v>
      </c>
    </row>
    <row r="12" spans="1:33" ht="13.5">
      <c r="A12" s="34">
        <v>4</v>
      </c>
      <c r="B12" s="105" t="s">
        <v>47</v>
      </c>
      <c r="C12" s="33"/>
      <c r="D12" s="34">
        <v>2</v>
      </c>
      <c r="E12" s="35"/>
      <c r="F12" s="93" t="s">
        <v>37</v>
      </c>
      <c r="G12" s="36">
        <v>12</v>
      </c>
      <c r="H12" s="37">
        <v>12</v>
      </c>
      <c r="I12" s="38">
        <v>0</v>
      </c>
      <c r="J12" s="17"/>
      <c r="K12" s="38"/>
      <c r="L12" s="38"/>
      <c r="M12" s="38"/>
      <c r="N12" s="38"/>
      <c r="O12" s="37"/>
      <c r="P12" s="39"/>
      <c r="Q12" s="37">
        <v>12</v>
      </c>
      <c r="R12" s="39"/>
      <c r="S12" s="37"/>
      <c r="T12" s="39"/>
      <c r="U12" s="37"/>
      <c r="V12" s="39"/>
      <c r="W12" s="37"/>
      <c r="X12" s="39"/>
      <c r="Y12" s="37"/>
      <c r="Z12" s="39"/>
      <c r="AA12" s="34"/>
      <c r="AB12" s="94">
        <f t="shared" si="0"/>
        <v>1</v>
      </c>
      <c r="AC12" s="94"/>
      <c r="AD12" s="94">
        <v>1</v>
      </c>
      <c r="AE12" s="94"/>
      <c r="AF12" s="182" t="s">
        <v>99</v>
      </c>
      <c r="AG12" s="183">
        <f>SUMIF($F$9:$F$82,4,$D$9:$D$83)</f>
        <v>29</v>
      </c>
    </row>
    <row r="13" spans="1:33" ht="13.5">
      <c r="A13" s="34" t="s">
        <v>113</v>
      </c>
      <c r="B13" s="105" t="s">
        <v>104</v>
      </c>
      <c r="C13" s="33"/>
      <c r="D13" s="34">
        <v>1</v>
      </c>
      <c r="E13" s="35"/>
      <c r="F13" s="93" t="s">
        <v>39</v>
      </c>
      <c r="G13" s="36">
        <v>24</v>
      </c>
      <c r="H13" s="37">
        <v>0</v>
      </c>
      <c r="I13" s="38"/>
      <c r="J13" s="17"/>
      <c r="K13" s="38"/>
      <c r="L13" s="38">
        <v>24</v>
      </c>
      <c r="M13" s="38"/>
      <c r="N13" s="38"/>
      <c r="O13" s="37"/>
      <c r="P13" s="39">
        <v>24</v>
      </c>
      <c r="Q13" s="37"/>
      <c r="R13" s="39"/>
      <c r="S13" s="37"/>
      <c r="T13" s="39"/>
      <c r="U13" s="37"/>
      <c r="V13" s="39"/>
      <c r="W13" s="37"/>
      <c r="X13" s="39"/>
      <c r="Y13" s="37"/>
      <c r="Z13" s="39"/>
      <c r="AA13" s="34">
        <v>1</v>
      </c>
      <c r="AB13" s="94">
        <f t="shared" si="0"/>
        <v>0.5</v>
      </c>
      <c r="AC13" s="94"/>
      <c r="AD13" s="94"/>
      <c r="AE13" s="94"/>
      <c r="AF13" s="184" t="s">
        <v>100</v>
      </c>
      <c r="AG13" s="185">
        <f>SUMIF($F$9:$F$82,5,$D$9:$D$83)</f>
        <v>30</v>
      </c>
    </row>
    <row r="14" spans="1:33" ht="13.5">
      <c r="A14" s="34" t="s">
        <v>114</v>
      </c>
      <c r="B14" s="105" t="s">
        <v>105</v>
      </c>
      <c r="C14" s="33"/>
      <c r="D14" s="34">
        <v>2</v>
      </c>
      <c r="E14" s="35"/>
      <c r="F14" s="93" t="s">
        <v>37</v>
      </c>
      <c r="G14" s="36">
        <v>22</v>
      </c>
      <c r="H14" s="37"/>
      <c r="I14" s="38"/>
      <c r="J14" s="17"/>
      <c r="K14" s="38"/>
      <c r="L14" s="38">
        <v>22</v>
      </c>
      <c r="M14" s="38"/>
      <c r="N14" s="38"/>
      <c r="O14" s="37"/>
      <c r="P14" s="39"/>
      <c r="Q14" s="37"/>
      <c r="R14" s="39">
        <v>22</v>
      </c>
      <c r="S14" s="37"/>
      <c r="T14" s="39"/>
      <c r="U14" s="37"/>
      <c r="V14" s="39"/>
      <c r="W14" s="37"/>
      <c r="X14" s="39"/>
      <c r="Y14" s="37"/>
      <c r="Z14" s="39"/>
      <c r="AA14" s="34">
        <v>2</v>
      </c>
      <c r="AB14" s="94">
        <f t="shared" si="0"/>
        <v>1</v>
      </c>
      <c r="AC14" s="94"/>
      <c r="AD14" s="94"/>
      <c r="AE14" s="94"/>
      <c r="AF14" s="184" t="s">
        <v>101</v>
      </c>
      <c r="AG14" s="185">
        <f>SUMIF($F$9:$F$82,6,$D$9:$D$83)</f>
        <v>30</v>
      </c>
    </row>
    <row r="15" spans="1:33" ht="13.5">
      <c r="A15" s="34" t="s">
        <v>115</v>
      </c>
      <c r="B15" s="105" t="s">
        <v>106</v>
      </c>
      <c r="C15" s="33"/>
      <c r="D15" s="34">
        <v>1</v>
      </c>
      <c r="E15" s="35"/>
      <c r="F15" s="93" t="s">
        <v>40</v>
      </c>
      <c r="G15" s="36">
        <v>22</v>
      </c>
      <c r="H15" s="37"/>
      <c r="I15" s="38"/>
      <c r="J15" s="17"/>
      <c r="K15" s="38"/>
      <c r="L15" s="38">
        <v>22</v>
      </c>
      <c r="M15" s="38"/>
      <c r="N15" s="38"/>
      <c r="O15" s="37"/>
      <c r="P15" s="39"/>
      <c r="Q15" s="37"/>
      <c r="R15" s="39"/>
      <c r="S15" s="37"/>
      <c r="T15" s="39">
        <v>22</v>
      </c>
      <c r="U15" s="37"/>
      <c r="V15" s="39"/>
      <c r="W15" s="37"/>
      <c r="X15" s="39"/>
      <c r="Y15" s="37"/>
      <c r="Z15" s="39"/>
      <c r="AA15" s="34">
        <v>1</v>
      </c>
      <c r="AB15" s="94">
        <f t="shared" si="0"/>
        <v>0.5</v>
      </c>
      <c r="AC15" s="94"/>
      <c r="AD15" s="94"/>
      <c r="AE15" s="94"/>
      <c r="AG15" s="136">
        <f>SUM(AG9:AG14)</f>
        <v>180</v>
      </c>
    </row>
    <row r="16" spans="1:31" ht="14.25" thickBot="1">
      <c r="A16" s="11" t="s">
        <v>116</v>
      </c>
      <c r="B16" s="105" t="s">
        <v>107</v>
      </c>
      <c r="C16" s="12"/>
      <c r="D16" s="11">
        <v>2</v>
      </c>
      <c r="E16" s="13" t="s">
        <v>41</v>
      </c>
      <c r="F16" s="14" t="s">
        <v>41</v>
      </c>
      <c r="G16" s="15">
        <v>22</v>
      </c>
      <c r="H16" s="16"/>
      <c r="I16" s="211"/>
      <c r="J16" s="17"/>
      <c r="K16" s="211"/>
      <c r="L16" s="211">
        <v>22</v>
      </c>
      <c r="M16" s="211"/>
      <c r="N16" s="211"/>
      <c r="O16" s="16"/>
      <c r="P16" s="18"/>
      <c r="Q16" s="16"/>
      <c r="R16" s="18"/>
      <c r="S16" s="16"/>
      <c r="T16" s="18"/>
      <c r="U16" s="16"/>
      <c r="V16" s="18">
        <v>22</v>
      </c>
      <c r="W16" s="16"/>
      <c r="X16" s="18"/>
      <c r="Y16" s="16"/>
      <c r="Z16" s="18"/>
      <c r="AA16" s="11">
        <v>2</v>
      </c>
      <c r="AB16" s="79">
        <f t="shared" si="0"/>
        <v>1</v>
      </c>
      <c r="AC16" s="79"/>
      <c r="AD16" s="79"/>
      <c r="AE16" s="79"/>
    </row>
    <row r="17" spans="1:31" s="104" customFormat="1" ht="15" thickBot="1" thickTop="1">
      <c r="A17" s="131" t="s">
        <v>11</v>
      </c>
      <c r="B17" s="132"/>
      <c r="C17" s="26"/>
      <c r="D17" s="27">
        <f>SUM(D9:D16)</f>
        <v>12</v>
      </c>
      <c r="E17" s="28"/>
      <c r="F17" s="28"/>
      <c r="G17" s="27">
        <f aca="true" t="shared" si="1" ref="G17:AE17">SUM(G9:G16)</f>
        <v>133</v>
      </c>
      <c r="H17" s="29">
        <f t="shared" si="1"/>
        <v>17</v>
      </c>
      <c r="I17" s="30">
        <f t="shared" si="1"/>
        <v>0</v>
      </c>
      <c r="J17" s="30">
        <f t="shared" si="1"/>
        <v>0</v>
      </c>
      <c r="K17" s="30">
        <f t="shared" si="1"/>
        <v>26</v>
      </c>
      <c r="L17" s="30">
        <f t="shared" si="1"/>
        <v>90</v>
      </c>
      <c r="M17" s="30">
        <f t="shared" si="1"/>
        <v>0</v>
      </c>
      <c r="N17" s="31">
        <f t="shared" si="1"/>
        <v>0</v>
      </c>
      <c r="O17" s="29">
        <f t="shared" si="1"/>
        <v>5</v>
      </c>
      <c r="P17" s="31">
        <f t="shared" si="1"/>
        <v>50</v>
      </c>
      <c r="Q17" s="29">
        <f t="shared" si="1"/>
        <v>12</v>
      </c>
      <c r="R17" s="31">
        <f t="shared" si="1"/>
        <v>22</v>
      </c>
      <c r="S17" s="29">
        <f t="shared" si="1"/>
        <v>0</v>
      </c>
      <c r="T17" s="32">
        <f t="shared" si="1"/>
        <v>22</v>
      </c>
      <c r="U17" s="29">
        <f t="shared" si="1"/>
        <v>0</v>
      </c>
      <c r="V17" s="31">
        <f t="shared" si="1"/>
        <v>22</v>
      </c>
      <c r="W17" s="29">
        <f t="shared" si="1"/>
        <v>0</v>
      </c>
      <c r="X17" s="31">
        <f t="shared" si="1"/>
        <v>0</v>
      </c>
      <c r="Y17" s="29">
        <f t="shared" si="1"/>
        <v>0</v>
      </c>
      <c r="Z17" s="31">
        <f t="shared" si="1"/>
        <v>0</v>
      </c>
      <c r="AA17" s="51">
        <f t="shared" si="1"/>
        <v>6</v>
      </c>
      <c r="AB17" s="31">
        <f t="shared" si="1"/>
        <v>6</v>
      </c>
      <c r="AC17" s="31">
        <f t="shared" si="1"/>
        <v>0</v>
      </c>
      <c r="AD17" s="31">
        <f>SUM(AD9:AD16)</f>
        <v>2.5</v>
      </c>
      <c r="AE17" s="31">
        <f t="shared" si="1"/>
        <v>0</v>
      </c>
    </row>
    <row r="18" spans="1:31" ht="15" thickBot="1" thickTop="1">
      <c r="A18" s="193" t="s">
        <v>119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218"/>
      <c r="AB18" s="192"/>
      <c r="AC18" s="192"/>
      <c r="AD18" s="192"/>
      <c r="AE18" s="194"/>
    </row>
    <row r="19" spans="1:31" ht="14.25" thickTop="1">
      <c r="A19" s="10">
        <v>7</v>
      </c>
      <c r="B19" s="124" t="s">
        <v>49</v>
      </c>
      <c r="C19" s="43"/>
      <c r="D19" s="10">
        <v>3</v>
      </c>
      <c r="E19" s="44" t="s">
        <v>39</v>
      </c>
      <c r="F19" s="44" t="s">
        <v>39</v>
      </c>
      <c r="G19" s="45">
        <v>16</v>
      </c>
      <c r="H19" s="48">
        <v>16</v>
      </c>
      <c r="I19" s="64"/>
      <c r="J19" s="64"/>
      <c r="K19" s="64"/>
      <c r="L19" s="64"/>
      <c r="M19" s="64"/>
      <c r="N19" s="64"/>
      <c r="O19" s="48">
        <v>16</v>
      </c>
      <c r="P19" s="46"/>
      <c r="Q19" s="48"/>
      <c r="R19" s="46"/>
      <c r="S19" s="48"/>
      <c r="T19" s="46"/>
      <c r="U19" s="48"/>
      <c r="V19" s="46"/>
      <c r="W19" s="48"/>
      <c r="X19" s="46"/>
      <c r="Y19" s="48"/>
      <c r="Z19" s="46"/>
      <c r="AA19" s="48"/>
      <c r="AB19" s="83">
        <f>D19/2</f>
        <v>1.5</v>
      </c>
      <c r="AC19" s="82"/>
      <c r="AD19" s="82">
        <v>2</v>
      </c>
      <c r="AE19" s="82"/>
    </row>
    <row r="20" spans="1:31" ht="13.5">
      <c r="A20" s="34">
        <v>8</v>
      </c>
      <c r="B20" s="125" t="s">
        <v>50</v>
      </c>
      <c r="C20" s="33"/>
      <c r="D20" s="139">
        <v>4</v>
      </c>
      <c r="E20" s="35" t="s">
        <v>39</v>
      </c>
      <c r="F20" s="35" t="s">
        <v>39</v>
      </c>
      <c r="G20" s="36">
        <v>24</v>
      </c>
      <c r="H20" s="37">
        <v>24</v>
      </c>
      <c r="I20" s="38"/>
      <c r="J20" s="17"/>
      <c r="K20" s="38"/>
      <c r="L20" s="38"/>
      <c r="M20" s="38"/>
      <c r="N20" s="38"/>
      <c r="O20" s="37">
        <v>24</v>
      </c>
      <c r="P20" s="39"/>
      <c r="Q20" s="37"/>
      <c r="R20" s="39"/>
      <c r="S20" s="37"/>
      <c r="T20" s="39"/>
      <c r="U20" s="37"/>
      <c r="V20" s="39"/>
      <c r="W20" s="37"/>
      <c r="X20" s="39"/>
      <c r="Y20" s="37"/>
      <c r="Z20" s="39"/>
      <c r="AA20" s="37"/>
      <c r="AB20" s="95">
        <f aca="true" t="shared" si="2" ref="AB20:AB27">D20/2</f>
        <v>2</v>
      </c>
      <c r="AC20" s="94"/>
      <c r="AD20" s="94">
        <v>4</v>
      </c>
      <c r="AE20" s="94"/>
    </row>
    <row r="21" spans="1:32" ht="13.5">
      <c r="A21" s="34">
        <v>9</v>
      </c>
      <c r="B21" s="298" t="s">
        <v>51</v>
      </c>
      <c r="C21" s="33"/>
      <c r="D21" s="297">
        <v>4</v>
      </c>
      <c r="E21" s="35" t="s">
        <v>37</v>
      </c>
      <c r="F21" s="35" t="s">
        <v>37</v>
      </c>
      <c r="G21" s="36">
        <v>16</v>
      </c>
      <c r="H21" s="37">
        <v>16</v>
      </c>
      <c r="I21" s="38"/>
      <c r="J21" s="17"/>
      <c r="K21" s="38"/>
      <c r="L21" s="38"/>
      <c r="M21" s="38"/>
      <c r="N21" s="38"/>
      <c r="O21" s="37"/>
      <c r="P21" s="39"/>
      <c r="Q21" s="37">
        <v>16</v>
      </c>
      <c r="R21" s="39"/>
      <c r="S21" s="37"/>
      <c r="T21" s="39"/>
      <c r="U21" s="37"/>
      <c r="V21" s="39"/>
      <c r="W21" s="37"/>
      <c r="X21" s="39"/>
      <c r="Y21" s="37"/>
      <c r="Z21" s="39"/>
      <c r="AA21" s="37"/>
      <c r="AB21" s="95">
        <f t="shared" si="2"/>
        <v>2</v>
      </c>
      <c r="AC21" s="94"/>
      <c r="AD21" s="94">
        <v>2</v>
      </c>
      <c r="AE21" s="94"/>
      <c r="AF21" s="136" t="s">
        <v>142</v>
      </c>
    </row>
    <row r="22" spans="1:31" ht="26.25">
      <c r="A22" s="34">
        <v>10</v>
      </c>
      <c r="B22" s="320" t="s">
        <v>52</v>
      </c>
      <c r="C22" s="33"/>
      <c r="D22" s="34">
        <v>2</v>
      </c>
      <c r="E22" s="35"/>
      <c r="F22" s="35" t="s">
        <v>37</v>
      </c>
      <c r="G22" s="36">
        <v>16</v>
      </c>
      <c r="H22" s="37">
        <v>16</v>
      </c>
      <c r="I22" s="38"/>
      <c r="J22" s="17"/>
      <c r="K22" s="38"/>
      <c r="L22" s="38"/>
      <c r="M22" s="38"/>
      <c r="N22" s="38"/>
      <c r="O22" s="37"/>
      <c r="P22" s="39"/>
      <c r="Q22" s="37">
        <v>16</v>
      </c>
      <c r="R22" s="39"/>
      <c r="S22" s="37"/>
      <c r="T22" s="39"/>
      <c r="U22" s="37"/>
      <c r="V22" s="39"/>
      <c r="W22" s="37"/>
      <c r="X22" s="39"/>
      <c r="Y22" s="37"/>
      <c r="Z22" s="39"/>
      <c r="AA22" s="37"/>
      <c r="AB22" s="95">
        <f t="shared" si="2"/>
        <v>1</v>
      </c>
      <c r="AC22" s="94"/>
      <c r="AD22" s="94">
        <v>1</v>
      </c>
      <c r="AE22" s="94"/>
    </row>
    <row r="23" spans="1:31" ht="13.5">
      <c r="A23" s="34">
        <v>11</v>
      </c>
      <c r="B23" s="125" t="s">
        <v>53</v>
      </c>
      <c r="C23" s="33"/>
      <c r="D23" s="34">
        <v>4</v>
      </c>
      <c r="E23" s="35" t="s">
        <v>40</v>
      </c>
      <c r="F23" s="35" t="s">
        <v>40</v>
      </c>
      <c r="G23" s="36">
        <v>24</v>
      </c>
      <c r="H23" s="37">
        <v>24</v>
      </c>
      <c r="I23" s="38"/>
      <c r="J23" s="17"/>
      <c r="K23" s="38"/>
      <c r="L23" s="38"/>
      <c r="M23" s="38"/>
      <c r="N23" s="38"/>
      <c r="O23" s="37"/>
      <c r="P23" s="39"/>
      <c r="Q23" s="37"/>
      <c r="R23" s="39"/>
      <c r="S23" s="37">
        <v>24</v>
      </c>
      <c r="T23" s="39"/>
      <c r="U23" s="37"/>
      <c r="V23" s="39"/>
      <c r="W23" s="37"/>
      <c r="X23" s="39"/>
      <c r="Y23" s="37"/>
      <c r="Z23" s="39"/>
      <c r="AA23" s="37"/>
      <c r="AB23" s="95">
        <f t="shared" si="2"/>
        <v>2</v>
      </c>
      <c r="AC23" s="94"/>
      <c r="AD23" s="94">
        <v>3</v>
      </c>
      <c r="AE23" s="94"/>
    </row>
    <row r="24" spans="1:32" ht="13.5">
      <c r="A24" s="34">
        <v>12</v>
      </c>
      <c r="B24" s="318" t="s">
        <v>54</v>
      </c>
      <c r="C24" s="33"/>
      <c r="D24" s="297">
        <v>5</v>
      </c>
      <c r="E24" s="35" t="s">
        <v>40</v>
      </c>
      <c r="F24" s="35" t="s">
        <v>40</v>
      </c>
      <c r="G24" s="36">
        <v>24</v>
      </c>
      <c r="H24" s="37">
        <v>24</v>
      </c>
      <c r="I24" s="38"/>
      <c r="J24" s="17"/>
      <c r="K24" s="38"/>
      <c r="L24" s="38"/>
      <c r="M24" s="38"/>
      <c r="N24" s="38"/>
      <c r="O24" s="37"/>
      <c r="P24" s="39"/>
      <c r="Q24" s="37"/>
      <c r="R24" s="39"/>
      <c r="S24" s="37">
        <v>24</v>
      </c>
      <c r="T24" s="39"/>
      <c r="U24" s="37"/>
      <c r="V24" s="39"/>
      <c r="W24" s="37"/>
      <c r="X24" s="39"/>
      <c r="Y24" s="37"/>
      <c r="Z24" s="39"/>
      <c r="AA24" s="37"/>
      <c r="AB24" s="95">
        <f t="shared" si="2"/>
        <v>2.5</v>
      </c>
      <c r="AC24" s="94"/>
      <c r="AD24" s="94">
        <v>3</v>
      </c>
      <c r="AE24" s="94"/>
      <c r="AF24" s="136" t="s">
        <v>142</v>
      </c>
    </row>
    <row r="25" spans="1:32" ht="26.25">
      <c r="A25" s="34">
        <v>13</v>
      </c>
      <c r="B25" s="295" t="s">
        <v>140</v>
      </c>
      <c r="C25" s="138"/>
      <c r="D25" s="297">
        <v>2</v>
      </c>
      <c r="E25" s="35"/>
      <c r="F25" s="35" t="s">
        <v>40</v>
      </c>
      <c r="G25" s="36">
        <v>16</v>
      </c>
      <c r="H25" s="37">
        <v>16</v>
      </c>
      <c r="I25" s="38"/>
      <c r="J25" s="17"/>
      <c r="K25" s="38"/>
      <c r="L25" s="38"/>
      <c r="M25" s="38"/>
      <c r="N25" s="38"/>
      <c r="O25" s="37"/>
      <c r="P25" s="39"/>
      <c r="Q25" s="37"/>
      <c r="R25" s="39"/>
      <c r="S25" s="37">
        <v>16</v>
      </c>
      <c r="T25" s="39"/>
      <c r="U25" s="37"/>
      <c r="V25" s="39"/>
      <c r="W25" s="37"/>
      <c r="X25" s="39"/>
      <c r="Y25" s="37"/>
      <c r="Z25" s="39"/>
      <c r="AA25" s="37">
        <v>3</v>
      </c>
      <c r="AB25" s="95">
        <f t="shared" si="2"/>
        <v>1</v>
      </c>
      <c r="AC25" s="94"/>
      <c r="AD25" s="94">
        <v>1.5</v>
      </c>
      <c r="AE25" s="94"/>
      <c r="AF25" s="136" t="s">
        <v>143</v>
      </c>
    </row>
    <row r="26" spans="1:31" ht="26.25">
      <c r="A26" s="11">
        <v>14</v>
      </c>
      <c r="B26" s="319" t="s">
        <v>144</v>
      </c>
      <c r="C26" s="140"/>
      <c r="D26" s="141">
        <v>1</v>
      </c>
      <c r="E26" s="13"/>
      <c r="F26" s="13" t="s">
        <v>40</v>
      </c>
      <c r="G26" s="36">
        <v>10</v>
      </c>
      <c r="H26" s="16">
        <v>10</v>
      </c>
      <c r="I26" s="211">
        <v>0</v>
      </c>
      <c r="J26" s="17"/>
      <c r="K26" s="211"/>
      <c r="L26" s="211"/>
      <c r="M26" s="211"/>
      <c r="N26" s="211"/>
      <c r="O26" s="16"/>
      <c r="P26" s="18"/>
      <c r="Q26" s="16"/>
      <c r="R26" s="18"/>
      <c r="S26" s="16">
        <v>10</v>
      </c>
      <c r="T26" s="18"/>
      <c r="U26" s="16"/>
      <c r="V26" s="18"/>
      <c r="W26" s="16"/>
      <c r="X26" s="18"/>
      <c r="Y26" s="16"/>
      <c r="Z26" s="18"/>
      <c r="AA26" s="16">
        <v>1</v>
      </c>
      <c r="AB26" s="78">
        <f t="shared" si="2"/>
        <v>0.5</v>
      </c>
      <c r="AC26" s="79"/>
      <c r="AD26" s="79">
        <v>0.5</v>
      </c>
      <c r="AE26" s="79"/>
    </row>
    <row r="27" spans="1:31" ht="14.25" thickBot="1">
      <c r="A27" s="11">
        <v>15</v>
      </c>
      <c r="B27" s="317" t="s">
        <v>55</v>
      </c>
      <c r="C27" s="312"/>
      <c r="D27" s="302">
        <v>2</v>
      </c>
      <c r="E27" s="303"/>
      <c r="F27" s="304" t="s">
        <v>41</v>
      </c>
      <c r="G27" s="305">
        <v>20</v>
      </c>
      <c r="H27" s="306">
        <v>10</v>
      </c>
      <c r="I27" s="307">
        <v>10</v>
      </c>
      <c r="J27" s="308"/>
      <c r="K27" s="307"/>
      <c r="L27" s="307"/>
      <c r="M27" s="307"/>
      <c r="N27" s="307"/>
      <c r="O27" s="306"/>
      <c r="P27" s="309"/>
      <c r="Q27" s="306"/>
      <c r="R27" s="309"/>
      <c r="S27" s="306"/>
      <c r="T27" s="309"/>
      <c r="U27" s="306">
        <v>10</v>
      </c>
      <c r="V27" s="309">
        <v>10</v>
      </c>
      <c r="W27" s="306"/>
      <c r="X27" s="309"/>
      <c r="Y27" s="306"/>
      <c r="Z27" s="309"/>
      <c r="AA27" s="306"/>
      <c r="AB27" s="78">
        <f t="shared" si="2"/>
        <v>1</v>
      </c>
      <c r="AC27" s="79"/>
      <c r="AD27" s="79">
        <v>2</v>
      </c>
      <c r="AE27" s="79"/>
    </row>
    <row r="28" spans="1:39" s="104" customFormat="1" ht="15" thickBot="1" thickTop="1">
      <c r="A28" s="131" t="s">
        <v>11</v>
      </c>
      <c r="B28" s="132"/>
      <c r="C28" s="40"/>
      <c r="D28" s="41">
        <f>SUM(D19:D27)</f>
        <v>27</v>
      </c>
      <c r="E28" s="42"/>
      <c r="F28" s="42"/>
      <c r="G28" s="41">
        <f aca="true" t="shared" si="3" ref="G28:AE28">SUM(G19:G27)</f>
        <v>166</v>
      </c>
      <c r="H28" s="84">
        <f t="shared" si="3"/>
        <v>156</v>
      </c>
      <c r="I28" s="85">
        <f t="shared" si="3"/>
        <v>10</v>
      </c>
      <c r="J28" s="85">
        <f t="shared" si="3"/>
        <v>0</v>
      </c>
      <c r="K28" s="85">
        <f t="shared" si="3"/>
        <v>0</v>
      </c>
      <c r="L28" s="85">
        <f t="shared" si="3"/>
        <v>0</v>
      </c>
      <c r="M28" s="85">
        <f t="shared" si="3"/>
        <v>0</v>
      </c>
      <c r="N28" s="85">
        <f t="shared" si="3"/>
        <v>0</v>
      </c>
      <c r="O28" s="84">
        <f t="shared" si="3"/>
        <v>40</v>
      </c>
      <c r="P28" s="86">
        <f t="shared" si="3"/>
        <v>0</v>
      </c>
      <c r="Q28" s="84">
        <f t="shared" si="3"/>
        <v>32</v>
      </c>
      <c r="R28" s="86">
        <f t="shared" si="3"/>
        <v>0</v>
      </c>
      <c r="S28" s="84">
        <f t="shared" si="3"/>
        <v>74</v>
      </c>
      <c r="T28" s="87">
        <f t="shared" si="3"/>
        <v>0</v>
      </c>
      <c r="U28" s="84">
        <f t="shared" si="3"/>
        <v>10</v>
      </c>
      <c r="V28" s="86">
        <f t="shared" si="3"/>
        <v>10</v>
      </c>
      <c r="W28" s="84">
        <f t="shared" si="3"/>
        <v>0</v>
      </c>
      <c r="X28" s="86">
        <f t="shared" si="3"/>
        <v>0</v>
      </c>
      <c r="Y28" s="84">
        <f t="shared" si="3"/>
        <v>0</v>
      </c>
      <c r="Z28" s="86">
        <f t="shared" si="3"/>
        <v>0</v>
      </c>
      <c r="AA28" s="301">
        <f t="shared" si="3"/>
        <v>4</v>
      </c>
      <c r="AB28" s="31">
        <f t="shared" si="3"/>
        <v>13.5</v>
      </c>
      <c r="AC28" s="31">
        <f t="shared" si="3"/>
        <v>0</v>
      </c>
      <c r="AD28" s="31">
        <f t="shared" si="3"/>
        <v>19</v>
      </c>
      <c r="AE28" s="31">
        <f t="shared" si="3"/>
        <v>0</v>
      </c>
      <c r="AG28" s="68"/>
      <c r="AH28" s="68"/>
      <c r="AI28" s="68"/>
      <c r="AJ28" s="68"/>
      <c r="AK28" s="68"/>
      <c r="AL28" s="68"/>
      <c r="AM28" s="68"/>
    </row>
    <row r="29" spans="1:39" ht="15" thickBot="1" thickTop="1">
      <c r="A29" s="195" t="s">
        <v>125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219"/>
      <c r="AB29" s="196"/>
      <c r="AC29" s="196"/>
      <c r="AD29" s="196"/>
      <c r="AE29" s="205"/>
      <c r="AG29" s="68"/>
      <c r="AH29" s="68"/>
      <c r="AI29" s="68"/>
      <c r="AJ29" s="68"/>
      <c r="AK29" s="68"/>
      <c r="AL29" s="68"/>
      <c r="AM29" s="67"/>
    </row>
    <row r="30" spans="1:39" s="153" customFormat="1" ht="14.25" thickTop="1">
      <c r="A30" s="143">
        <v>16</v>
      </c>
      <c r="B30" s="162" t="s">
        <v>56</v>
      </c>
      <c r="C30" s="145"/>
      <c r="D30" s="143">
        <v>6</v>
      </c>
      <c r="E30" s="146" t="s">
        <v>39</v>
      </c>
      <c r="F30" s="163" t="s">
        <v>39</v>
      </c>
      <c r="G30" s="147">
        <v>30</v>
      </c>
      <c r="H30" s="148">
        <v>30</v>
      </c>
      <c r="I30" s="149"/>
      <c r="J30" s="149"/>
      <c r="K30" s="149"/>
      <c r="L30" s="164"/>
      <c r="M30" s="164"/>
      <c r="N30" s="150"/>
      <c r="O30" s="165">
        <v>30</v>
      </c>
      <c r="P30" s="151"/>
      <c r="Q30" s="148"/>
      <c r="R30" s="150"/>
      <c r="S30" s="148"/>
      <c r="T30" s="150"/>
      <c r="U30" s="148"/>
      <c r="V30" s="150"/>
      <c r="W30" s="148"/>
      <c r="X30" s="150"/>
      <c r="Y30" s="148"/>
      <c r="Z30" s="150"/>
      <c r="AA30" s="220"/>
      <c r="AB30" s="152">
        <f>D30/2</f>
        <v>3</v>
      </c>
      <c r="AC30" s="152"/>
      <c r="AD30" s="152">
        <v>5</v>
      </c>
      <c r="AE30" s="152"/>
      <c r="AG30" s="92"/>
      <c r="AH30" s="92"/>
      <c r="AI30" s="92"/>
      <c r="AJ30" s="92"/>
      <c r="AK30" s="92"/>
      <c r="AL30" s="92"/>
      <c r="AM30" s="92"/>
    </row>
    <row r="31" spans="1:39" s="153" customFormat="1" ht="13.5">
      <c r="A31" s="139">
        <v>17</v>
      </c>
      <c r="B31" s="166" t="s">
        <v>57</v>
      </c>
      <c r="C31" s="138"/>
      <c r="D31" s="139">
        <v>6</v>
      </c>
      <c r="E31" s="155" t="s">
        <v>39</v>
      </c>
      <c r="F31" s="167" t="s">
        <v>39</v>
      </c>
      <c r="G31" s="156">
        <v>30</v>
      </c>
      <c r="H31" s="168">
        <v>30</v>
      </c>
      <c r="I31" s="158"/>
      <c r="J31" s="158"/>
      <c r="K31" s="158"/>
      <c r="L31" s="169"/>
      <c r="M31" s="169"/>
      <c r="N31" s="159"/>
      <c r="O31" s="168">
        <v>30</v>
      </c>
      <c r="P31" s="170"/>
      <c r="Q31" s="157"/>
      <c r="R31" s="159"/>
      <c r="S31" s="157"/>
      <c r="T31" s="159"/>
      <c r="U31" s="157"/>
      <c r="V31" s="159"/>
      <c r="W31" s="157"/>
      <c r="X31" s="159"/>
      <c r="Y31" s="157"/>
      <c r="Z31" s="159"/>
      <c r="AA31" s="221"/>
      <c r="AB31" s="161">
        <f aca="true" t="shared" si="4" ref="AB31:AB40">D31/2</f>
        <v>3</v>
      </c>
      <c r="AC31" s="161"/>
      <c r="AD31" s="161">
        <v>5</v>
      </c>
      <c r="AE31" s="161"/>
      <c r="AG31" s="92"/>
      <c r="AH31" s="92"/>
      <c r="AI31" s="92"/>
      <c r="AJ31" s="92"/>
      <c r="AK31" s="92"/>
      <c r="AL31" s="92"/>
      <c r="AM31" s="92"/>
    </row>
    <row r="32" spans="1:41" s="153" customFormat="1" ht="13.5">
      <c r="A32" s="139">
        <v>18</v>
      </c>
      <c r="B32" s="166" t="s">
        <v>58</v>
      </c>
      <c r="C32" s="138"/>
      <c r="D32" s="139">
        <v>3</v>
      </c>
      <c r="E32" s="155"/>
      <c r="F32" s="167" t="s">
        <v>39</v>
      </c>
      <c r="G32" s="156">
        <v>15</v>
      </c>
      <c r="H32" s="168">
        <v>15</v>
      </c>
      <c r="I32" s="158"/>
      <c r="J32" s="158"/>
      <c r="K32" s="158"/>
      <c r="L32" s="169"/>
      <c r="M32" s="169"/>
      <c r="N32" s="159"/>
      <c r="O32" s="168">
        <v>15</v>
      </c>
      <c r="P32" s="170"/>
      <c r="Q32" s="157"/>
      <c r="R32" s="159"/>
      <c r="S32" s="157"/>
      <c r="T32" s="159"/>
      <c r="U32" s="157"/>
      <c r="V32" s="159"/>
      <c r="W32" s="157"/>
      <c r="X32" s="159"/>
      <c r="Y32" s="157"/>
      <c r="Z32" s="159"/>
      <c r="AA32" s="221"/>
      <c r="AB32" s="161">
        <f t="shared" si="4"/>
        <v>1.5</v>
      </c>
      <c r="AC32" s="161"/>
      <c r="AD32" s="161">
        <v>2</v>
      </c>
      <c r="AE32" s="161"/>
      <c r="AG32" s="92"/>
      <c r="AH32" s="92"/>
      <c r="AI32" s="92"/>
      <c r="AJ32" s="92"/>
      <c r="AK32" s="92"/>
      <c r="AL32" s="92"/>
      <c r="AM32" s="92"/>
      <c r="AO32" s="153">
        <v>30</v>
      </c>
    </row>
    <row r="33" spans="1:41" s="153" customFormat="1" ht="13.5">
      <c r="A33" s="139">
        <v>19</v>
      </c>
      <c r="B33" s="166" t="s">
        <v>59</v>
      </c>
      <c r="C33" s="138"/>
      <c r="D33" s="139">
        <v>3</v>
      </c>
      <c r="E33" s="155" t="s">
        <v>37</v>
      </c>
      <c r="F33" s="167" t="s">
        <v>37</v>
      </c>
      <c r="G33" s="156">
        <v>15</v>
      </c>
      <c r="H33" s="168">
        <v>15</v>
      </c>
      <c r="I33" s="158"/>
      <c r="J33" s="158"/>
      <c r="K33" s="158"/>
      <c r="L33" s="169"/>
      <c r="M33" s="169"/>
      <c r="N33" s="159"/>
      <c r="O33" s="168"/>
      <c r="P33" s="170"/>
      <c r="Q33" s="157">
        <v>15</v>
      </c>
      <c r="R33" s="159"/>
      <c r="S33" s="157"/>
      <c r="T33" s="159"/>
      <c r="U33" s="157"/>
      <c r="V33" s="159"/>
      <c r="W33" s="157"/>
      <c r="X33" s="159"/>
      <c r="Y33" s="157"/>
      <c r="Z33" s="159"/>
      <c r="AA33" s="221"/>
      <c r="AB33" s="161">
        <f t="shared" si="4"/>
        <v>1.5</v>
      </c>
      <c r="AC33" s="161"/>
      <c r="AD33" s="161">
        <v>2</v>
      </c>
      <c r="AE33" s="161"/>
      <c r="AG33" s="92"/>
      <c r="AH33" s="92"/>
      <c r="AI33" s="92"/>
      <c r="AJ33" s="92"/>
      <c r="AK33" s="92"/>
      <c r="AL33" s="92"/>
      <c r="AM33" s="92"/>
      <c r="AO33" s="153">
        <v>30</v>
      </c>
    </row>
    <row r="34" spans="1:41" s="153" customFormat="1" ht="14.25" customHeight="1">
      <c r="A34" s="139">
        <v>20</v>
      </c>
      <c r="B34" s="166" t="s">
        <v>60</v>
      </c>
      <c r="C34" s="138"/>
      <c r="D34" s="139">
        <v>6</v>
      </c>
      <c r="E34" s="155" t="s">
        <v>37</v>
      </c>
      <c r="F34" s="167" t="s">
        <v>37</v>
      </c>
      <c r="G34" s="156">
        <v>30</v>
      </c>
      <c r="H34" s="168">
        <v>20</v>
      </c>
      <c r="I34" s="158">
        <v>10</v>
      </c>
      <c r="J34" s="158"/>
      <c r="K34" s="158"/>
      <c r="L34" s="169"/>
      <c r="M34" s="169"/>
      <c r="N34" s="159"/>
      <c r="O34" s="168"/>
      <c r="P34" s="170"/>
      <c r="Q34" s="157">
        <v>20</v>
      </c>
      <c r="R34" s="159">
        <v>10</v>
      </c>
      <c r="S34" s="157"/>
      <c r="T34" s="159"/>
      <c r="U34" s="157"/>
      <c r="V34" s="159"/>
      <c r="W34" s="157"/>
      <c r="X34" s="159"/>
      <c r="Y34" s="157"/>
      <c r="Z34" s="159"/>
      <c r="AA34" s="221"/>
      <c r="AB34" s="161">
        <f t="shared" si="4"/>
        <v>3</v>
      </c>
      <c r="AC34" s="161"/>
      <c r="AD34" s="161">
        <v>5</v>
      </c>
      <c r="AE34" s="161"/>
      <c r="AG34" s="92"/>
      <c r="AH34" s="92"/>
      <c r="AI34" s="92"/>
      <c r="AJ34" s="92"/>
      <c r="AK34" s="92"/>
      <c r="AL34" s="92"/>
      <c r="AM34" s="92"/>
      <c r="AO34" s="153">
        <v>15</v>
      </c>
    </row>
    <row r="35" spans="1:43" s="153" customFormat="1" ht="13.5">
      <c r="A35" s="139">
        <v>21</v>
      </c>
      <c r="B35" s="166" t="s">
        <v>61</v>
      </c>
      <c r="C35" s="138"/>
      <c r="D35" s="139">
        <v>3</v>
      </c>
      <c r="E35" s="155"/>
      <c r="F35" s="167" t="s">
        <v>37</v>
      </c>
      <c r="G35" s="156">
        <v>16</v>
      </c>
      <c r="H35" s="168">
        <v>16</v>
      </c>
      <c r="I35" s="158"/>
      <c r="J35" s="158"/>
      <c r="K35" s="158"/>
      <c r="L35" s="169"/>
      <c r="M35" s="169"/>
      <c r="N35" s="159"/>
      <c r="O35" s="168"/>
      <c r="P35" s="170"/>
      <c r="Q35" s="157">
        <v>16</v>
      </c>
      <c r="R35" s="159"/>
      <c r="S35" s="157"/>
      <c r="T35" s="159"/>
      <c r="U35" s="157"/>
      <c r="V35" s="159"/>
      <c r="W35" s="157"/>
      <c r="X35" s="159"/>
      <c r="Y35" s="157"/>
      <c r="Z35" s="159"/>
      <c r="AA35" s="221"/>
      <c r="AB35" s="161">
        <f t="shared" si="4"/>
        <v>1.5</v>
      </c>
      <c r="AC35" s="161"/>
      <c r="AD35" s="161">
        <v>2</v>
      </c>
      <c r="AE35" s="161"/>
      <c r="AG35" s="92"/>
      <c r="AH35" s="92"/>
      <c r="AI35" s="92"/>
      <c r="AJ35" s="92"/>
      <c r="AK35" s="92"/>
      <c r="AL35" s="92"/>
      <c r="AM35" s="92"/>
      <c r="AQ35" s="153">
        <v>15</v>
      </c>
    </row>
    <row r="36" spans="1:44" s="153" customFormat="1" ht="13.5">
      <c r="A36" s="139">
        <v>22</v>
      </c>
      <c r="B36" s="166" t="s">
        <v>62</v>
      </c>
      <c r="C36" s="138"/>
      <c r="D36" s="139">
        <v>3</v>
      </c>
      <c r="E36" s="155"/>
      <c r="F36" s="167" t="s">
        <v>37</v>
      </c>
      <c r="G36" s="156">
        <v>16</v>
      </c>
      <c r="H36" s="168">
        <v>16</v>
      </c>
      <c r="I36" s="158"/>
      <c r="J36" s="158"/>
      <c r="K36" s="158"/>
      <c r="L36" s="169"/>
      <c r="M36" s="169"/>
      <c r="N36" s="159"/>
      <c r="O36" s="168"/>
      <c r="P36" s="170"/>
      <c r="Q36" s="157">
        <v>16</v>
      </c>
      <c r="R36" s="159"/>
      <c r="S36" s="157"/>
      <c r="T36" s="159"/>
      <c r="U36" s="157"/>
      <c r="V36" s="159"/>
      <c r="W36" s="157"/>
      <c r="X36" s="159"/>
      <c r="Y36" s="157"/>
      <c r="Z36" s="159"/>
      <c r="AA36" s="221"/>
      <c r="AB36" s="161">
        <f t="shared" si="4"/>
        <v>1.5</v>
      </c>
      <c r="AC36" s="161"/>
      <c r="AD36" s="161">
        <v>2</v>
      </c>
      <c r="AE36" s="161"/>
      <c r="AG36" s="92"/>
      <c r="AH36" s="92"/>
      <c r="AI36" s="92"/>
      <c r="AJ36" s="92"/>
      <c r="AK36" s="92"/>
      <c r="AL36" s="92"/>
      <c r="AM36" s="92"/>
      <c r="AQ36" s="153">
        <v>20</v>
      </c>
      <c r="AR36" s="153">
        <v>10</v>
      </c>
    </row>
    <row r="37" spans="1:43" s="153" customFormat="1" ht="13.5">
      <c r="A37" s="139">
        <v>23</v>
      </c>
      <c r="B37" s="166" t="s">
        <v>63</v>
      </c>
      <c r="C37" s="138"/>
      <c r="D37" s="139">
        <v>4</v>
      </c>
      <c r="E37" s="155" t="s">
        <v>37</v>
      </c>
      <c r="F37" s="167" t="s">
        <v>37</v>
      </c>
      <c r="G37" s="156">
        <v>24</v>
      </c>
      <c r="H37" s="168">
        <v>24</v>
      </c>
      <c r="I37" s="158"/>
      <c r="J37" s="158"/>
      <c r="K37" s="158"/>
      <c r="L37" s="169"/>
      <c r="M37" s="169"/>
      <c r="N37" s="159"/>
      <c r="O37" s="168"/>
      <c r="P37" s="170"/>
      <c r="Q37" s="157">
        <v>24</v>
      </c>
      <c r="R37" s="159"/>
      <c r="S37" s="157"/>
      <c r="T37" s="159"/>
      <c r="U37" s="157"/>
      <c r="V37" s="159"/>
      <c r="W37" s="157"/>
      <c r="X37" s="159"/>
      <c r="Y37" s="157"/>
      <c r="Z37" s="159"/>
      <c r="AA37" s="221"/>
      <c r="AB37" s="161">
        <f t="shared" si="4"/>
        <v>2</v>
      </c>
      <c r="AC37" s="161"/>
      <c r="AD37" s="161">
        <v>2</v>
      </c>
      <c r="AE37" s="161"/>
      <c r="AG37" s="92"/>
      <c r="AH37" s="92"/>
      <c r="AI37" s="92"/>
      <c r="AJ37" s="92"/>
      <c r="AK37" s="92"/>
      <c r="AL37" s="92"/>
      <c r="AM37" s="92"/>
      <c r="AQ37" s="153">
        <v>18</v>
      </c>
    </row>
    <row r="38" spans="1:43" s="153" customFormat="1" ht="13.5">
      <c r="A38" s="139">
        <v>24</v>
      </c>
      <c r="B38" s="166" t="s">
        <v>64</v>
      </c>
      <c r="C38" s="138"/>
      <c r="D38" s="139">
        <v>6</v>
      </c>
      <c r="E38" s="155" t="s">
        <v>40</v>
      </c>
      <c r="F38" s="167" t="s">
        <v>40</v>
      </c>
      <c r="G38" s="156">
        <v>30</v>
      </c>
      <c r="H38" s="168">
        <v>30</v>
      </c>
      <c r="I38" s="158"/>
      <c r="J38" s="158"/>
      <c r="K38" s="158"/>
      <c r="L38" s="169"/>
      <c r="M38" s="169"/>
      <c r="N38" s="159"/>
      <c r="O38" s="168"/>
      <c r="P38" s="170"/>
      <c r="Q38" s="157"/>
      <c r="R38" s="159"/>
      <c r="S38" s="157">
        <v>30</v>
      </c>
      <c r="T38" s="159"/>
      <c r="U38" s="157"/>
      <c r="V38" s="159"/>
      <c r="W38" s="157"/>
      <c r="X38" s="159"/>
      <c r="Y38" s="157"/>
      <c r="Z38" s="159"/>
      <c r="AA38" s="221"/>
      <c r="AB38" s="161">
        <f t="shared" si="4"/>
        <v>3</v>
      </c>
      <c r="AC38" s="161"/>
      <c r="AD38" s="161">
        <v>5</v>
      </c>
      <c r="AE38" s="161"/>
      <c r="AG38" s="92"/>
      <c r="AH38" s="92"/>
      <c r="AI38" s="92"/>
      <c r="AJ38" s="92"/>
      <c r="AK38" s="92"/>
      <c r="AL38" s="92"/>
      <c r="AM38" s="92"/>
      <c r="AQ38" s="153">
        <v>18</v>
      </c>
    </row>
    <row r="39" spans="1:43" s="153" customFormat="1" ht="13.5">
      <c r="A39" s="141">
        <v>25</v>
      </c>
      <c r="B39" s="171" t="s">
        <v>65</v>
      </c>
      <c r="C39" s="140"/>
      <c r="D39" s="299">
        <v>3</v>
      </c>
      <c r="E39" s="172"/>
      <c r="F39" s="173" t="s">
        <v>37</v>
      </c>
      <c r="G39" s="156">
        <v>24</v>
      </c>
      <c r="H39" s="174">
        <v>24</v>
      </c>
      <c r="I39" s="130"/>
      <c r="J39" s="130"/>
      <c r="K39" s="130"/>
      <c r="L39" s="175"/>
      <c r="M39" s="175"/>
      <c r="N39" s="176"/>
      <c r="O39" s="177"/>
      <c r="P39" s="178"/>
      <c r="Q39" s="177">
        <v>24</v>
      </c>
      <c r="R39" s="176"/>
      <c r="S39" s="177"/>
      <c r="T39" s="176"/>
      <c r="U39" s="177"/>
      <c r="V39" s="176"/>
      <c r="W39" s="177"/>
      <c r="X39" s="176"/>
      <c r="Y39" s="177"/>
      <c r="Z39" s="176"/>
      <c r="AA39" s="222"/>
      <c r="AB39" s="179">
        <f t="shared" si="4"/>
        <v>1.5</v>
      </c>
      <c r="AC39" s="179"/>
      <c r="AD39" s="179">
        <v>3</v>
      </c>
      <c r="AE39" s="179"/>
      <c r="AF39" s="136" t="s">
        <v>143</v>
      </c>
      <c r="AG39" s="92"/>
      <c r="AH39" s="92"/>
      <c r="AI39" s="92"/>
      <c r="AJ39" s="92"/>
      <c r="AK39" s="92"/>
      <c r="AL39" s="92"/>
      <c r="AM39" s="92"/>
      <c r="AQ39" s="153">
        <v>18</v>
      </c>
    </row>
    <row r="40" spans="1:45" s="153" customFormat="1" ht="14.25" thickBot="1">
      <c r="A40" s="141">
        <v>26</v>
      </c>
      <c r="B40" s="171" t="s">
        <v>66</v>
      </c>
      <c r="C40" s="140"/>
      <c r="D40" s="141">
        <v>4</v>
      </c>
      <c r="E40" s="172" t="s">
        <v>40</v>
      </c>
      <c r="F40" s="173" t="s">
        <v>40</v>
      </c>
      <c r="G40" s="156">
        <v>30</v>
      </c>
      <c r="H40" s="174">
        <v>20</v>
      </c>
      <c r="I40" s="130">
        <v>10</v>
      </c>
      <c r="J40" s="130"/>
      <c r="K40" s="130"/>
      <c r="L40" s="175"/>
      <c r="M40" s="175"/>
      <c r="N40" s="176"/>
      <c r="O40" s="177"/>
      <c r="P40" s="178"/>
      <c r="Q40" s="174"/>
      <c r="R40" s="176"/>
      <c r="S40" s="174">
        <v>20</v>
      </c>
      <c r="T40" s="176">
        <v>10</v>
      </c>
      <c r="U40" s="177"/>
      <c r="V40" s="176"/>
      <c r="W40" s="174"/>
      <c r="X40" s="176"/>
      <c r="Y40" s="177"/>
      <c r="Z40" s="176"/>
      <c r="AA40" s="222"/>
      <c r="AB40" s="179">
        <f t="shared" si="4"/>
        <v>2</v>
      </c>
      <c r="AC40" s="179"/>
      <c r="AD40" s="179">
        <v>3</v>
      </c>
      <c r="AE40" s="179"/>
      <c r="AS40" s="153">
        <v>30</v>
      </c>
    </row>
    <row r="41" spans="1:46" s="104" customFormat="1" ht="15" thickBot="1" thickTop="1">
      <c r="A41" s="131" t="s">
        <v>11</v>
      </c>
      <c r="B41" s="132"/>
      <c r="C41" s="26"/>
      <c r="D41" s="27">
        <f>SUM(D30:D40)</f>
        <v>47</v>
      </c>
      <c r="E41" s="28"/>
      <c r="F41" s="28"/>
      <c r="G41" s="27">
        <f aca="true" t="shared" si="5" ref="G41:AE41">SUM(G30:G40)</f>
        <v>260</v>
      </c>
      <c r="H41" s="29">
        <f t="shared" si="5"/>
        <v>240</v>
      </c>
      <c r="I41" s="30">
        <f t="shared" si="5"/>
        <v>20</v>
      </c>
      <c r="J41" s="30">
        <f t="shared" si="5"/>
        <v>0</v>
      </c>
      <c r="K41" s="30">
        <f t="shared" si="5"/>
        <v>0</v>
      </c>
      <c r="L41" s="30">
        <f t="shared" si="5"/>
        <v>0</v>
      </c>
      <c r="M41" s="30">
        <f t="shared" si="5"/>
        <v>0</v>
      </c>
      <c r="N41" s="31">
        <f t="shared" si="5"/>
        <v>0</v>
      </c>
      <c r="O41" s="29">
        <f t="shared" si="5"/>
        <v>75</v>
      </c>
      <c r="P41" s="31">
        <f t="shared" si="5"/>
        <v>0</v>
      </c>
      <c r="Q41" s="29">
        <f t="shared" si="5"/>
        <v>115</v>
      </c>
      <c r="R41" s="31">
        <f t="shared" si="5"/>
        <v>10</v>
      </c>
      <c r="S41" s="29">
        <f t="shared" si="5"/>
        <v>50</v>
      </c>
      <c r="T41" s="31">
        <f t="shared" si="5"/>
        <v>10</v>
      </c>
      <c r="U41" s="29">
        <f t="shared" si="5"/>
        <v>0</v>
      </c>
      <c r="V41" s="31">
        <f t="shared" si="5"/>
        <v>0</v>
      </c>
      <c r="W41" s="29">
        <f t="shared" si="5"/>
        <v>0</v>
      </c>
      <c r="X41" s="31">
        <f t="shared" si="5"/>
        <v>0</v>
      </c>
      <c r="Y41" s="29">
        <f t="shared" si="5"/>
        <v>0</v>
      </c>
      <c r="Z41" s="31">
        <f t="shared" si="5"/>
        <v>0</v>
      </c>
      <c r="AA41" s="51">
        <f t="shared" si="5"/>
        <v>0</v>
      </c>
      <c r="AB41" s="31">
        <f t="shared" si="5"/>
        <v>23.5</v>
      </c>
      <c r="AC41" s="31">
        <f t="shared" si="5"/>
        <v>0</v>
      </c>
      <c r="AD41" s="31">
        <f t="shared" si="5"/>
        <v>36</v>
      </c>
      <c r="AE41" s="31">
        <f t="shared" si="5"/>
        <v>0</v>
      </c>
      <c r="AS41" s="104">
        <v>20</v>
      </c>
      <c r="AT41" s="104">
        <v>10</v>
      </c>
    </row>
    <row r="42" spans="1:31" ht="15" thickBot="1" thickTop="1">
      <c r="A42" s="202" t="s">
        <v>124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223"/>
      <c r="AB42" s="197"/>
      <c r="AC42" s="197"/>
      <c r="AD42" s="197"/>
      <c r="AE42" s="198"/>
    </row>
    <row r="43" spans="1:31" s="153" customFormat="1" ht="27.75" thickTop="1">
      <c r="A43" s="143">
        <v>27</v>
      </c>
      <c r="B43" s="144" t="s">
        <v>108</v>
      </c>
      <c r="C43" s="145"/>
      <c r="D43" s="143">
        <v>3</v>
      </c>
      <c r="E43" s="146"/>
      <c r="F43" s="146" t="s">
        <v>41</v>
      </c>
      <c r="G43" s="147">
        <v>16</v>
      </c>
      <c r="H43" s="148">
        <v>0</v>
      </c>
      <c r="I43" s="149">
        <v>16</v>
      </c>
      <c r="J43" s="149"/>
      <c r="K43" s="149"/>
      <c r="L43" s="149"/>
      <c r="M43" s="149"/>
      <c r="N43" s="149"/>
      <c r="O43" s="148"/>
      <c r="P43" s="150"/>
      <c r="Q43" s="148"/>
      <c r="R43" s="150"/>
      <c r="S43" s="148"/>
      <c r="T43" s="151"/>
      <c r="U43" s="148"/>
      <c r="V43" s="150">
        <v>16</v>
      </c>
      <c r="W43" s="148"/>
      <c r="X43" s="150"/>
      <c r="Y43" s="148"/>
      <c r="Z43" s="150"/>
      <c r="AA43" s="220">
        <v>3</v>
      </c>
      <c r="AB43" s="152">
        <f>D43/2</f>
        <v>1.5</v>
      </c>
      <c r="AC43" s="152"/>
      <c r="AD43" s="152">
        <v>1</v>
      </c>
      <c r="AE43" s="152"/>
    </row>
    <row r="44" spans="1:31" s="153" customFormat="1" ht="13.5">
      <c r="A44" s="139">
        <v>28</v>
      </c>
      <c r="B44" s="154" t="s">
        <v>109</v>
      </c>
      <c r="C44" s="138"/>
      <c r="D44" s="139">
        <v>2</v>
      </c>
      <c r="E44" s="155"/>
      <c r="F44" s="155" t="s">
        <v>41</v>
      </c>
      <c r="G44" s="156">
        <v>10</v>
      </c>
      <c r="H44" s="157">
        <v>0</v>
      </c>
      <c r="I44" s="158">
        <v>10</v>
      </c>
      <c r="J44" s="158"/>
      <c r="K44" s="158"/>
      <c r="L44" s="158"/>
      <c r="M44" s="158"/>
      <c r="N44" s="158"/>
      <c r="O44" s="157"/>
      <c r="P44" s="159"/>
      <c r="Q44" s="157"/>
      <c r="R44" s="159"/>
      <c r="S44" s="157"/>
      <c r="T44" s="160"/>
      <c r="U44" s="157"/>
      <c r="V44" s="159">
        <v>10</v>
      </c>
      <c r="W44" s="157"/>
      <c r="X44" s="159"/>
      <c r="Y44" s="157"/>
      <c r="Z44" s="159"/>
      <c r="AA44" s="221">
        <v>2</v>
      </c>
      <c r="AB44" s="161">
        <f aca="true" t="shared" si="6" ref="AB44:AB64">D44/2</f>
        <v>1</v>
      </c>
      <c r="AC44" s="161"/>
      <c r="AD44" s="161">
        <v>1</v>
      </c>
      <c r="AE44" s="161"/>
    </row>
    <row r="45" spans="1:31" s="153" customFormat="1" ht="26.25">
      <c r="A45" s="139">
        <v>29</v>
      </c>
      <c r="B45" s="265" t="s">
        <v>137</v>
      </c>
      <c r="C45" s="138"/>
      <c r="D45" s="139">
        <v>2</v>
      </c>
      <c r="E45" s="155"/>
      <c r="F45" s="155" t="s">
        <v>41</v>
      </c>
      <c r="G45" s="156">
        <v>16</v>
      </c>
      <c r="H45" s="157">
        <v>0</v>
      </c>
      <c r="I45" s="158">
        <v>16</v>
      </c>
      <c r="J45" s="158"/>
      <c r="K45" s="158"/>
      <c r="L45" s="158"/>
      <c r="M45" s="158"/>
      <c r="N45" s="158"/>
      <c r="O45" s="157"/>
      <c r="P45" s="159"/>
      <c r="Q45" s="157"/>
      <c r="R45" s="159"/>
      <c r="S45" s="157"/>
      <c r="T45" s="160"/>
      <c r="U45" s="157"/>
      <c r="V45" s="159">
        <v>16</v>
      </c>
      <c r="W45" s="157"/>
      <c r="X45" s="159"/>
      <c r="Y45" s="157"/>
      <c r="Z45" s="159"/>
      <c r="AA45" s="221">
        <v>2</v>
      </c>
      <c r="AB45" s="161">
        <f t="shared" si="6"/>
        <v>1</v>
      </c>
      <c r="AC45" s="161"/>
      <c r="AD45" s="161">
        <v>1</v>
      </c>
      <c r="AE45" s="161"/>
    </row>
    <row r="46" spans="1:31" ht="27">
      <c r="A46" s="34">
        <v>30</v>
      </c>
      <c r="B46" s="105" t="s">
        <v>72</v>
      </c>
      <c r="C46" s="33"/>
      <c r="D46" s="34">
        <v>5</v>
      </c>
      <c r="E46" s="35" t="s">
        <v>41</v>
      </c>
      <c r="F46" s="35" t="s">
        <v>41</v>
      </c>
      <c r="G46" s="36">
        <v>32</v>
      </c>
      <c r="H46" s="37">
        <v>8</v>
      </c>
      <c r="I46" s="38">
        <v>24</v>
      </c>
      <c r="J46" s="38"/>
      <c r="K46" s="38"/>
      <c r="L46" s="38"/>
      <c r="M46" s="38"/>
      <c r="N46" s="38"/>
      <c r="O46" s="37"/>
      <c r="P46" s="39"/>
      <c r="Q46" s="37"/>
      <c r="R46" s="39"/>
      <c r="S46" s="37"/>
      <c r="T46" s="47"/>
      <c r="U46" s="37">
        <v>8</v>
      </c>
      <c r="V46" s="39">
        <v>24</v>
      </c>
      <c r="W46" s="37"/>
      <c r="X46" s="39"/>
      <c r="Y46" s="37"/>
      <c r="Z46" s="39"/>
      <c r="AA46" s="224"/>
      <c r="AB46" s="94">
        <f t="shared" si="6"/>
        <v>2.5</v>
      </c>
      <c r="AC46" s="94"/>
      <c r="AD46" s="94"/>
      <c r="AE46" s="94"/>
    </row>
    <row r="47" spans="1:31" ht="13.5">
      <c r="A47" s="34">
        <v>31</v>
      </c>
      <c r="B47" s="105" t="s">
        <v>73</v>
      </c>
      <c r="C47" s="33"/>
      <c r="D47" s="34">
        <v>3</v>
      </c>
      <c r="E47" s="35" t="s">
        <v>41</v>
      </c>
      <c r="F47" s="35" t="s">
        <v>41</v>
      </c>
      <c r="G47" s="36">
        <v>16</v>
      </c>
      <c r="H47" s="37">
        <v>8</v>
      </c>
      <c r="I47" s="38">
        <v>8</v>
      </c>
      <c r="J47" s="38"/>
      <c r="K47" s="38"/>
      <c r="L47" s="38"/>
      <c r="M47" s="38"/>
      <c r="N47" s="38"/>
      <c r="O47" s="37"/>
      <c r="P47" s="39"/>
      <c r="Q47" s="37"/>
      <c r="R47" s="39"/>
      <c r="S47" s="37"/>
      <c r="T47" s="47"/>
      <c r="U47" s="37">
        <v>8</v>
      </c>
      <c r="V47" s="39">
        <v>8</v>
      </c>
      <c r="W47" s="37"/>
      <c r="X47" s="39"/>
      <c r="Y47" s="37"/>
      <c r="Z47" s="39"/>
      <c r="AA47" s="224"/>
      <c r="AB47" s="94">
        <f t="shared" si="6"/>
        <v>1.5</v>
      </c>
      <c r="AC47" s="94"/>
      <c r="AD47" s="94">
        <v>1.5</v>
      </c>
      <c r="AE47" s="94"/>
    </row>
    <row r="48" spans="1:31" ht="13.5">
      <c r="A48" s="34">
        <v>32</v>
      </c>
      <c r="B48" s="105" t="s">
        <v>74</v>
      </c>
      <c r="C48" s="33"/>
      <c r="D48" s="34">
        <v>2</v>
      </c>
      <c r="E48" s="35"/>
      <c r="F48" s="35" t="s">
        <v>41</v>
      </c>
      <c r="G48" s="36">
        <v>16</v>
      </c>
      <c r="H48" s="37">
        <v>16</v>
      </c>
      <c r="I48" s="38">
        <v>0</v>
      </c>
      <c r="J48" s="38"/>
      <c r="K48" s="38"/>
      <c r="L48" s="38"/>
      <c r="M48" s="38"/>
      <c r="N48" s="38"/>
      <c r="O48" s="37"/>
      <c r="P48" s="39"/>
      <c r="Q48" s="37"/>
      <c r="R48" s="39"/>
      <c r="S48" s="37"/>
      <c r="T48" s="47"/>
      <c r="U48" s="37">
        <v>16</v>
      </c>
      <c r="V48" s="39"/>
      <c r="W48" s="37"/>
      <c r="X48" s="39"/>
      <c r="Y48" s="37"/>
      <c r="Z48" s="39"/>
      <c r="AA48" s="224"/>
      <c r="AB48" s="94">
        <f t="shared" si="6"/>
        <v>1</v>
      </c>
      <c r="AC48" s="94"/>
      <c r="AD48" s="94">
        <v>1</v>
      </c>
      <c r="AE48" s="94"/>
    </row>
    <row r="49" spans="1:31" ht="13.5">
      <c r="A49" s="34">
        <v>33</v>
      </c>
      <c r="B49" s="105" t="s">
        <v>75</v>
      </c>
      <c r="C49" s="33"/>
      <c r="D49" s="34">
        <v>3</v>
      </c>
      <c r="E49" s="35"/>
      <c r="F49" s="35" t="s">
        <v>41</v>
      </c>
      <c r="G49" s="36">
        <v>16</v>
      </c>
      <c r="H49" s="37">
        <v>0</v>
      </c>
      <c r="I49" s="38">
        <v>16</v>
      </c>
      <c r="J49" s="38"/>
      <c r="K49" s="38"/>
      <c r="L49" s="38"/>
      <c r="M49" s="38"/>
      <c r="N49" s="38"/>
      <c r="O49" s="37"/>
      <c r="P49" s="39"/>
      <c r="Q49" s="37"/>
      <c r="R49" s="39"/>
      <c r="S49" s="37"/>
      <c r="T49" s="47"/>
      <c r="U49" s="37"/>
      <c r="V49" s="39">
        <v>16</v>
      </c>
      <c r="W49" s="37"/>
      <c r="X49" s="39"/>
      <c r="Y49" s="37"/>
      <c r="Z49" s="39"/>
      <c r="AA49" s="224"/>
      <c r="AB49" s="94">
        <f t="shared" si="6"/>
        <v>1.5</v>
      </c>
      <c r="AC49" s="94"/>
      <c r="AD49" s="94"/>
      <c r="AE49" s="94"/>
    </row>
    <row r="50" spans="1:31" ht="27">
      <c r="A50" s="34">
        <v>34</v>
      </c>
      <c r="B50" s="105" t="s">
        <v>76</v>
      </c>
      <c r="C50" s="33"/>
      <c r="D50" s="34">
        <v>3</v>
      </c>
      <c r="E50" s="35" t="s">
        <v>41</v>
      </c>
      <c r="F50" s="142" t="s">
        <v>41</v>
      </c>
      <c r="G50" s="36">
        <v>16</v>
      </c>
      <c r="H50" s="37">
        <v>16</v>
      </c>
      <c r="I50" s="38">
        <v>0</v>
      </c>
      <c r="J50" s="38"/>
      <c r="K50" s="38"/>
      <c r="L50" s="38"/>
      <c r="M50" s="38"/>
      <c r="N50" s="38"/>
      <c r="O50" s="37"/>
      <c r="P50" s="39"/>
      <c r="Q50" s="37"/>
      <c r="R50" s="39"/>
      <c r="S50" s="37"/>
      <c r="T50" s="47"/>
      <c r="U50" s="37">
        <v>16</v>
      </c>
      <c r="V50" s="39"/>
      <c r="W50" s="37"/>
      <c r="X50" s="39"/>
      <c r="Y50" s="37"/>
      <c r="Z50" s="39"/>
      <c r="AA50" s="224"/>
      <c r="AB50" s="94">
        <f t="shared" si="6"/>
        <v>1.5</v>
      </c>
      <c r="AC50" s="94"/>
      <c r="AD50" s="94">
        <v>1.5</v>
      </c>
      <c r="AE50" s="94"/>
    </row>
    <row r="51" spans="1:31" ht="13.5">
      <c r="A51" s="34">
        <v>35</v>
      </c>
      <c r="B51" s="105" t="s">
        <v>78</v>
      </c>
      <c r="C51" s="33"/>
      <c r="D51" s="34">
        <v>4</v>
      </c>
      <c r="E51" s="35"/>
      <c r="F51" s="35" t="s">
        <v>79</v>
      </c>
      <c r="G51" s="36">
        <v>24</v>
      </c>
      <c r="H51" s="37">
        <v>8</v>
      </c>
      <c r="I51" s="38">
        <v>16</v>
      </c>
      <c r="J51" s="38"/>
      <c r="K51" s="38"/>
      <c r="L51" s="38"/>
      <c r="M51" s="38"/>
      <c r="N51" s="38"/>
      <c r="O51" s="37"/>
      <c r="P51" s="39"/>
      <c r="Q51" s="37"/>
      <c r="R51" s="39"/>
      <c r="S51" s="37"/>
      <c r="T51" s="47"/>
      <c r="U51" s="37"/>
      <c r="V51" s="39"/>
      <c r="W51" s="37">
        <v>8</v>
      </c>
      <c r="X51" s="39">
        <v>16</v>
      </c>
      <c r="Y51" s="37"/>
      <c r="Z51" s="39"/>
      <c r="AA51" s="224"/>
      <c r="AB51" s="94">
        <f t="shared" si="6"/>
        <v>2</v>
      </c>
      <c r="AC51" s="94"/>
      <c r="AD51" s="94">
        <v>3</v>
      </c>
      <c r="AE51" s="94"/>
    </row>
    <row r="52" spans="1:31" ht="13.5">
      <c r="A52" s="34">
        <v>36</v>
      </c>
      <c r="B52" s="105" t="s">
        <v>80</v>
      </c>
      <c r="C52" s="33"/>
      <c r="D52" s="34">
        <v>3</v>
      </c>
      <c r="E52" s="35"/>
      <c r="F52" s="35" t="s">
        <v>79</v>
      </c>
      <c r="G52" s="36">
        <v>16</v>
      </c>
      <c r="H52" s="37">
        <v>0</v>
      </c>
      <c r="I52" s="38">
        <v>16</v>
      </c>
      <c r="J52" s="38"/>
      <c r="K52" s="38"/>
      <c r="L52" s="38"/>
      <c r="M52" s="38"/>
      <c r="N52" s="38"/>
      <c r="O52" s="37"/>
      <c r="P52" s="39"/>
      <c r="Q52" s="37"/>
      <c r="R52" s="39"/>
      <c r="S52" s="37"/>
      <c r="T52" s="47"/>
      <c r="U52" s="37"/>
      <c r="V52" s="39"/>
      <c r="W52" s="37"/>
      <c r="X52" s="39">
        <v>16</v>
      </c>
      <c r="Y52" s="37"/>
      <c r="Z52" s="39"/>
      <c r="AA52" s="224"/>
      <c r="AB52" s="94">
        <f t="shared" si="6"/>
        <v>1.5</v>
      </c>
      <c r="AC52" s="94"/>
      <c r="AD52" s="94">
        <v>2</v>
      </c>
      <c r="AE52" s="94"/>
    </row>
    <row r="53" spans="1:31" ht="27">
      <c r="A53" s="34">
        <v>37</v>
      </c>
      <c r="B53" s="105" t="s">
        <v>81</v>
      </c>
      <c r="C53" s="33"/>
      <c r="D53" s="34">
        <v>4</v>
      </c>
      <c r="E53" s="35" t="s">
        <v>79</v>
      </c>
      <c r="F53" s="35" t="s">
        <v>79</v>
      </c>
      <c r="G53" s="36">
        <v>24</v>
      </c>
      <c r="H53" s="37">
        <v>8</v>
      </c>
      <c r="I53" s="38">
        <v>16</v>
      </c>
      <c r="J53" s="38"/>
      <c r="K53" s="38"/>
      <c r="L53" s="38"/>
      <c r="M53" s="38"/>
      <c r="N53" s="38"/>
      <c r="O53" s="37"/>
      <c r="P53" s="39"/>
      <c r="Q53" s="37"/>
      <c r="R53" s="39"/>
      <c r="S53" s="37"/>
      <c r="T53" s="47"/>
      <c r="U53" s="37"/>
      <c r="V53" s="39"/>
      <c r="W53" s="37">
        <v>8</v>
      </c>
      <c r="X53" s="39">
        <v>16</v>
      </c>
      <c r="Y53" s="37"/>
      <c r="Z53" s="39"/>
      <c r="AA53" s="224"/>
      <c r="AB53" s="94">
        <f t="shared" si="6"/>
        <v>2</v>
      </c>
      <c r="AC53" s="94"/>
      <c r="AD53" s="94">
        <v>3</v>
      </c>
      <c r="AE53" s="94"/>
    </row>
    <row r="54" spans="1:31" ht="27">
      <c r="A54" s="34">
        <v>38</v>
      </c>
      <c r="B54" s="105" t="s">
        <v>82</v>
      </c>
      <c r="C54" s="33"/>
      <c r="D54" s="34">
        <v>4</v>
      </c>
      <c r="E54" s="35" t="s">
        <v>79</v>
      </c>
      <c r="F54" s="35" t="s">
        <v>79</v>
      </c>
      <c r="G54" s="36">
        <v>24</v>
      </c>
      <c r="H54" s="37">
        <v>8</v>
      </c>
      <c r="I54" s="38">
        <v>16</v>
      </c>
      <c r="J54" s="38"/>
      <c r="K54" s="38"/>
      <c r="L54" s="38"/>
      <c r="M54" s="38"/>
      <c r="N54" s="38"/>
      <c r="O54" s="37"/>
      <c r="P54" s="39"/>
      <c r="Q54" s="37"/>
      <c r="R54" s="39"/>
      <c r="S54" s="37"/>
      <c r="T54" s="47"/>
      <c r="U54" s="37"/>
      <c r="V54" s="39"/>
      <c r="W54" s="37">
        <v>8</v>
      </c>
      <c r="X54" s="39">
        <v>16</v>
      </c>
      <c r="Y54" s="37"/>
      <c r="Z54" s="39"/>
      <c r="AA54" s="224"/>
      <c r="AB54" s="94">
        <f t="shared" si="6"/>
        <v>2</v>
      </c>
      <c r="AC54" s="94"/>
      <c r="AD54" s="94">
        <v>2</v>
      </c>
      <c r="AE54" s="94"/>
    </row>
    <row r="55" spans="1:31" ht="39">
      <c r="A55" s="34">
        <v>39</v>
      </c>
      <c r="B55" s="266" t="s">
        <v>83</v>
      </c>
      <c r="C55" s="33"/>
      <c r="D55" s="139">
        <v>3</v>
      </c>
      <c r="E55" s="35"/>
      <c r="F55" s="35" t="s">
        <v>79</v>
      </c>
      <c r="G55" s="36">
        <v>16</v>
      </c>
      <c r="H55" s="37">
        <v>0</v>
      </c>
      <c r="I55" s="38">
        <v>16</v>
      </c>
      <c r="J55" s="38"/>
      <c r="K55" s="38"/>
      <c r="L55" s="38"/>
      <c r="M55" s="38"/>
      <c r="N55" s="38"/>
      <c r="O55" s="37"/>
      <c r="P55" s="39"/>
      <c r="Q55" s="37"/>
      <c r="R55" s="39"/>
      <c r="S55" s="37"/>
      <c r="T55" s="47"/>
      <c r="U55" s="37"/>
      <c r="V55" s="39"/>
      <c r="W55" s="37"/>
      <c r="X55" s="39">
        <v>16</v>
      </c>
      <c r="Y55" s="37"/>
      <c r="Z55" s="39"/>
      <c r="AA55" s="224"/>
      <c r="AB55" s="94">
        <f t="shared" si="6"/>
        <v>1.5</v>
      </c>
      <c r="AC55" s="94"/>
      <c r="AD55" s="94">
        <v>3</v>
      </c>
      <c r="AE55" s="94"/>
    </row>
    <row r="56" spans="1:31" ht="27">
      <c r="A56" s="34">
        <v>40</v>
      </c>
      <c r="B56" s="105" t="s">
        <v>84</v>
      </c>
      <c r="C56" s="33"/>
      <c r="D56" s="139">
        <v>4</v>
      </c>
      <c r="E56" s="35"/>
      <c r="F56" s="35" t="s">
        <v>79</v>
      </c>
      <c r="G56" s="36">
        <v>24</v>
      </c>
      <c r="H56" s="37">
        <v>8</v>
      </c>
      <c r="I56" s="38">
        <v>16</v>
      </c>
      <c r="J56" s="38"/>
      <c r="K56" s="38"/>
      <c r="L56" s="38"/>
      <c r="M56" s="38"/>
      <c r="N56" s="38"/>
      <c r="O56" s="37"/>
      <c r="P56" s="39"/>
      <c r="Q56" s="37"/>
      <c r="R56" s="39"/>
      <c r="S56" s="37"/>
      <c r="T56" s="47"/>
      <c r="U56" s="37"/>
      <c r="V56" s="39"/>
      <c r="W56" s="37">
        <v>8</v>
      </c>
      <c r="X56" s="39">
        <v>16</v>
      </c>
      <c r="Y56" s="37"/>
      <c r="Z56" s="39"/>
      <c r="AA56" s="224"/>
      <c r="AB56" s="94">
        <f t="shared" si="6"/>
        <v>2</v>
      </c>
      <c r="AC56" s="94"/>
      <c r="AD56" s="94"/>
      <c r="AE56" s="94"/>
    </row>
    <row r="57" spans="1:31" s="153" customFormat="1" ht="13.5">
      <c r="A57" s="139">
        <v>41</v>
      </c>
      <c r="B57" s="154" t="s">
        <v>95</v>
      </c>
      <c r="C57" s="138"/>
      <c r="D57" s="139">
        <v>2</v>
      </c>
      <c r="E57" s="155"/>
      <c r="F57" s="155" t="s">
        <v>79</v>
      </c>
      <c r="G57" s="156">
        <v>16</v>
      </c>
      <c r="H57" s="157"/>
      <c r="I57" s="158">
        <v>16</v>
      </c>
      <c r="J57" s="158"/>
      <c r="K57" s="158"/>
      <c r="L57" s="158"/>
      <c r="M57" s="158"/>
      <c r="N57" s="158"/>
      <c r="O57" s="157"/>
      <c r="P57" s="159"/>
      <c r="Q57" s="157"/>
      <c r="R57" s="159"/>
      <c r="S57" s="157"/>
      <c r="T57" s="160"/>
      <c r="U57" s="157"/>
      <c r="V57" s="159"/>
      <c r="W57" s="157"/>
      <c r="X57" s="159">
        <v>16</v>
      </c>
      <c r="Y57" s="157"/>
      <c r="Z57" s="159"/>
      <c r="AA57" s="221"/>
      <c r="AB57" s="161">
        <f t="shared" si="6"/>
        <v>1</v>
      </c>
      <c r="AC57" s="161"/>
      <c r="AD57" s="161"/>
      <c r="AE57" s="161"/>
    </row>
    <row r="58" spans="1:31" s="153" customFormat="1" ht="13.5">
      <c r="A58" s="139">
        <v>42</v>
      </c>
      <c r="B58" s="154" t="s">
        <v>85</v>
      </c>
      <c r="C58" s="138"/>
      <c r="D58" s="139">
        <v>3</v>
      </c>
      <c r="E58" s="155"/>
      <c r="F58" s="155" t="s">
        <v>79</v>
      </c>
      <c r="G58" s="156">
        <v>16</v>
      </c>
      <c r="H58" s="157">
        <v>8</v>
      </c>
      <c r="I58" s="158">
        <v>8</v>
      </c>
      <c r="J58" s="158"/>
      <c r="K58" s="158"/>
      <c r="L58" s="158"/>
      <c r="M58" s="158"/>
      <c r="N58" s="158"/>
      <c r="O58" s="157"/>
      <c r="P58" s="159"/>
      <c r="Q58" s="157"/>
      <c r="R58" s="159"/>
      <c r="S58" s="157"/>
      <c r="T58" s="160"/>
      <c r="U58" s="157"/>
      <c r="V58" s="159"/>
      <c r="W58" s="157">
        <v>8</v>
      </c>
      <c r="X58" s="159">
        <v>8</v>
      </c>
      <c r="Y58" s="157"/>
      <c r="Z58" s="159"/>
      <c r="AA58" s="221"/>
      <c r="AB58" s="161">
        <f t="shared" si="6"/>
        <v>1.5</v>
      </c>
      <c r="AC58" s="161"/>
      <c r="AD58" s="161"/>
      <c r="AE58" s="161"/>
    </row>
    <row r="59" spans="1:31" s="153" customFormat="1" ht="27">
      <c r="A59" s="139">
        <v>43</v>
      </c>
      <c r="B59" s="154" t="s">
        <v>110</v>
      </c>
      <c r="C59" s="138"/>
      <c r="D59" s="139">
        <v>1</v>
      </c>
      <c r="E59" s="155"/>
      <c r="F59" s="155" t="s">
        <v>79</v>
      </c>
      <c r="G59" s="156">
        <v>10</v>
      </c>
      <c r="H59" s="157"/>
      <c r="I59" s="158">
        <v>10</v>
      </c>
      <c r="J59" s="158"/>
      <c r="K59" s="158"/>
      <c r="L59" s="158"/>
      <c r="M59" s="158"/>
      <c r="N59" s="158"/>
      <c r="O59" s="157"/>
      <c r="P59" s="159"/>
      <c r="Q59" s="157"/>
      <c r="R59" s="159"/>
      <c r="S59" s="157"/>
      <c r="T59" s="160"/>
      <c r="U59" s="157"/>
      <c r="V59" s="159"/>
      <c r="W59" s="157"/>
      <c r="X59" s="159">
        <v>10</v>
      </c>
      <c r="Y59" s="157"/>
      <c r="Z59" s="159"/>
      <c r="AA59" s="221">
        <v>2</v>
      </c>
      <c r="AB59" s="161">
        <f t="shared" si="6"/>
        <v>0.5</v>
      </c>
      <c r="AC59" s="161"/>
      <c r="AD59" s="161">
        <v>1</v>
      </c>
      <c r="AE59" s="161"/>
    </row>
    <row r="60" spans="1:31" s="153" customFormat="1" ht="27">
      <c r="A60" s="139">
        <v>44</v>
      </c>
      <c r="B60" s="154" t="s">
        <v>111</v>
      </c>
      <c r="C60" s="138"/>
      <c r="D60" s="139">
        <v>2</v>
      </c>
      <c r="E60" s="155"/>
      <c r="F60" s="155" t="s">
        <v>69</v>
      </c>
      <c r="G60" s="156">
        <v>16</v>
      </c>
      <c r="H60" s="157">
        <v>8</v>
      </c>
      <c r="I60" s="158">
        <v>8</v>
      </c>
      <c r="J60" s="158"/>
      <c r="K60" s="158"/>
      <c r="L60" s="158"/>
      <c r="M60" s="158"/>
      <c r="N60" s="158"/>
      <c r="O60" s="157"/>
      <c r="P60" s="159"/>
      <c r="Q60" s="157"/>
      <c r="R60" s="159"/>
      <c r="S60" s="157"/>
      <c r="T60" s="160"/>
      <c r="U60" s="157"/>
      <c r="V60" s="159"/>
      <c r="W60" s="157"/>
      <c r="X60" s="159"/>
      <c r="Y60" s="157">
        <v>8</v>
      </c>
      <c r="Z60" s="159">
        <v>8</v>
      </c>
      <c r="AA60" s="221">
        <v>2</v>
      </c>
      <c r="AB60" s="161">
        <f t="shared" si="6"/>
        <v>1</v>
      </c>
      <c r="AC60" s="161"/>
      <c r="AD60" s="161">
        <v>1</v>
      </c>
      <c r="AE60" s="161"/>
    </row>
    <row r="61" spans="1:31" s="153" customFormat="1" ht="13.5">
      <c r="A61" s="139">
        <v>45</v>
      </c>
      <c r="B61" s="154" t="s">
        <v>86</v>
      </c>
      <c r="C61" s="138"/>
      <c r="D61" s="139">
        <v>2</v>
      </c>
      <c r="E61" s="155"/>
      <c r="F61" s="155" t="s">
        <v>69</v>
      </c>
      <c r="G61" s="156">
        <v>16</v>
      </c>
      <c r="H61" s="157">
        <v>0</v>
      </c>
      <c r="I61" s="158">
        <v>16</v>
      </c>
      <c r="J61" s="158"/>
      <c r="K61" s="158"/>
      <c r="L61" s="158"/>
      <c r="M61" s="158"/>
      <c r="N61" s="158"/>
      <c r="O61" s="157"/>
      <c r="P61" s="159"/>
      <c r="Q61" s="157"/>
      <c r="R61" s="159"/>
      <c r="S61" s="157"/>
      <c r="T61" s="160"/>
      <c r="U61" s="157"/>
      <c r="V61" s="159"/>
      <c r="W61" s="157"/>
      <c r="X61" s="159"/>
      <c r="Y61" s="157"/>
      <c r="Z61" s="159">
        <v>16</v>
      </c>
      <c r="AA61" s="221"/>
      <c r="AB61" s="161">
        <f t="shared" si="6"/>
        <v>1</v>
      </c>
      <c r="AC61" s="161"/>
      <c r="AD61" s="161"/>
      <c r="AE61" s="161"/>
    </row>
    <row r="62" spans="1:31" s="153" customFormat="1" ht="26.25">
      <c r="A62" s="139">
        <v>46</v>
      </c>
      <c r="B62" s="265" t="s">
        <v>139</v>
      </c>
      <c r="C62" s="138"/>
      <c r="D62" s="139">
        <v>3</v>
      </c>
      <c r="E62" s="155" t="s">
        <v>69</v>
      </c>
      <c r="F62" s="155" t="s">
        <v>69</v>
      </c>
      <c r="G62" s="156">
        <v>16</v>
      </c>
      <c r="H62" s="157">
        <v>8</v>
      </c>
      <c r="I62" s="158">
        <v>8</v>
      </c>
      <c r="J62" s="158"/>
      <c r="K62" s="158"/>
      <c r="L62" s="158"/>
      <c r="M62" s="158"/>
      <c r="N62" s="158"/>
      <c r="O62" s="157"/>
      <c r="P62" s="159"/>
      <c r="Q62" s="157"/>
      <c r="R62" s="159"/>
      <c r="S62" s="157"/>
      <c r="T62" s="160"/>
      <c r="U62" s="157"/>
      <c r="V62" s="159"/>
      <c r="W62" s="157"/>
      <c r="X62" s="159"/>
      <c r="Y62" s="157">
        <v>8</v>
      </c>
      <c r="Z62" s="159">
        <v>8</v>
      </c>
      <c r="AA62" s="221">
        <v>3</v>
      </c>
      <c r="AB62" s="161">
        <f t="shared" si="6"/>
        <v>1.5</v>
      </c>
      <c r="AC62" s="161"/>
      <c r="AD62" s="161">
        <v>2</v>
      </c>
      <c r="AE62" s="161"/>
    </row>
    <row r="63" spans="1:31" s="153" customFormat="1" ht="27">
      <c r="A63" s="139">
        <v>47</v>
      </c>
      <c r="B63" s="154" t="s">
        <v>112</v>
      </c>
      <c r="C63" s="138"/>
      <c r="D63" s="139">
        <v>2</v>
      </c>
      <c r="E63" s="155" t="s">
        <v>69</v>
      </c>
      <c r="F63" s="155" t="s">
        <v>69</v>
      </c>
      <c r="G63" s="156">
        <v>16</v>
      </c>
      <c r="H63" s="157">
        <v>8</v>
      </c>
      <c r="I63" s="158">
        <v>8</v>
      </c>
      <c r="J63" s="158"/>
      <c r="K63" s="158"/>
      <c r="L63" s="158"/>
      <c r="M63" s="158"/>
      <c r="N63" s="158"/>
      <c r="O63" s="157"/>
      <c r="P63" s="159"/>
      <c r="Q63" s="157"/>
      <c r="R63" s="159"/>
      <c r="S63" s="157"/>
      <c r="T63" s="160"/>
      <c r="U63" s="157"/>
      <c r="V63" s="159"/>
      <c r="W63" s="157"/>
      <c r="X63" s="159"/>
      <c r="Y63" s="157">
        <v>8</v>
      </c>
      <c r="Z63" s="159">
        <v>8</v>
      </c>
      <c r="AA63" s="221">
        <v>2</v>
      </c>
      <c r="AB63" s="161">
        <f t="shared" si="6"/>
        <v>1</v>
      </c>
      <c r="AC63" s="161"/>
      <c r="AD63" s="161">
        <v>1</v>
      </c>
      <c r="AE63" s="161"/>
    </row>
    <row r="64" spans="1:31" ht="14.25" thickBot="1">
      <c r="A64" s="34">
        <v>48</v>
      </c>
      <c r="B64" s="105" t="s">
        <v>87</v>
      </c>
      <c r="C64" s="33"/>
      <c r="D64" s="34">
        <v>3</v>
      </c>
      <c r="E64" s="35"/>
      <c r="F64" s="35" t="s">
        <v>69</v>
      </c>
      <c r="G64" s="36">
        <v>24</v>
      </c>
      <c r="H64" s="37">
        <v>8</v>
      </c>
      <c r="I64" s="38">
        <v>16</v>
      </c>
      <c r="J64" s="38"/>
      <c r="K64" s="38"/>
      <c r="L64" s="38"/>
      <c r="M64" s="38"/>
      <c r="N64" s="38"/>
      <c r="O64" s="37"/>
      <c r="P64" s="39"/>
      <c r="Q64" s="37"/>
      <c r="R64" s="39"/>
      <c r="S64" s="37"/>
      <c r="T64" s="47"/>
      <c r="U64" s="37"/>
      <c r="V64" s="39"/>
      <c r="W64" s="37"/>
      <c r="X64" s="39"/>
      <c r="Y64" s="37">
        <v>8</v>
      </c>
      <c r="Z64" s="39">
        <v>16</v>
      </c>
      <c r="AA64" s="224"/>
      <c r="AB64" s="94">
        <f t="shared" si="6"/>
        <v>1.5</v>
      </c>
      <c r="AC64" s="94"/>
      <c r="AD64" s="94"/>
      <c r="AE64" s="94"/>
    </row>
    <row r="65" spans="1:31" s="102" customFormat="1" ht="14.25" thickBot="1" thickTop="1">
      <c r="A65" s="134" t="s">
        <v>11</v>
      </c>
      <c r="B65" s="135"/>
      <c r="C65" s="96"/>
      <c r="D65" s="97">
        <f>SUM(D43:D64)</f>
        <v>63</v>
      </c>
      <c r="E65" s="98"/>
      <c r="F65" s="98"/>
      <c r="G65" s="97">
        <f aca="true" t="shared" si="7" ref="G65:AE65">SUM(G43:G64)</f>
        <v>396</v>
      </c>
      <c r="H65" s="99">
        <f t="shared" si="7"/>
        <v>120</v>
      </c>
      <c r="I65" s="100">
        <f t="shared" si="7"/>
        <v>276</v>
      </c>
      <c r="J65" s="100">
        <f t="shared" si="7"/>
        <v>0</v>
      </c>
      <c r="K65" s="100">
        <f t="shared" si="7"/>
        <v>0</v>
      </c>
      <c r="L65" s="100">
        <f t="shared" si="7"/>
        <v>0</v>
      </c>
      <c r="M65" s="100">
        <f t="shared" si="7"/>
        <v>0</v>
      </c>
      <c r="N65" s="100">
        <f t="shared" si="7"/>
        <v>0</v>
      </c>
      <c r="O65" s="99">
        <f t="shared" si="7"/>
        <v>0</v>
      </c>
      <c r="P65" s="101">
        <f t="shared" si="7"/>
        <v>0</v>
      </c>
      <c r="Q65" s="99">
        <f t="shared" si="7"/>
        <v>0</v>
      </c>
      <c r="R65" s="101">
        <f t="shared" si="7"/>
        <v>0</v>
      </c>
      <c r="S65" s="99">
        <f t="shared" si="7"/>
        <v>0</v>
      </c>
      <c r="T65" s="101">
        <f t="shared" si="7"/>
        <v>0</v>
      </c>
      <c r="U65" s="99">
        <f t="shared" si="7"/>
        <v>48</v>
      </c>
      <c r="V65" s="101">
        <f t="shared" si="7"/>
        <v>90</v>
      </c>
      <c r="W65" s="99">
        <f t="shared" si="7"/>
        <v>40</v>
      </c>
      <c r="X65" s="101">
        <f t="shared" si="7"/>
        <v>130</v>
      </c>
      <c r="Y65" s="99">
        <f t="shared" si="7"/>
        <v>32</v>
      </c>
      <c r="Z65" s="101">
        <f t="shared" si="7"/>
        <v>56</v>
      </c>
      <c r="AA65" s="225">
        <f t="shared" si="7"/>
        <v>16</v>
      </c>
      <c r="AB65" s="101">
        <f t="shared" si="7"/>
        <v>31.5</v>
      </c>
      <c r="AC65" s="101">
        <f t="shared" si="7"/>
        <v>0</v>
      </c>
      <c r="AD65" s="101">
        <f t="shared" si="7"/>
        <v>25</v>
      </c>
      <c r="AE65" s="101">
        <f t="shared" si="7"/>
        <v>0</v>
      </c>
    </row>
    <row r="66" spans="1:31" s="102" customFormat="1" ht="15" thickBot="1" thickTop="1">
      <c r="A66" s="269" t="s">
        <v>127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</row>
    <row r="67" spans="1:31" s="280" customFormat="1" ht="42" thickTop="1">
      <c r="A67" s="273">
        <v>49</v>
      </c>
      <c r="B67" s="289" t="s">
        <v>134</v>
      </c>
      <c r="C67" s="275"/>
      <c r="D67" s="276">
        <v>1</v>
      </c>
      <c r="E67" s="276"/>
      <c r="F67" s="276">
        <v>2</v>
      </c>
      <c r="G67" s="276">
        <v>10</v>
      </c>
      <c r="H67" s="290">
        <v>5</v>
      </c>
      <c r="I67" s="291">
        <v>5</v>
      </c>
      <c r="J67" s="291"/>
      <c r="K67" s="291"/>
      <c r="L67" s="291"/>
      <c r="M67" s="291"/>
      <c r="N67" s="279"/>
      <c r="O67" s="290"/>
      <c r="P67" s="279"/>
      <c r="Q67" s="290">
        <v>5</v>
      </c>
      <c r="R67" s="279">
        <v>5</v>
      </c>
      <c r="S67" s="290"/>
      <c r="T67" s="279"/>
      <c r="U67" s="290"/>
      <c r="V67" s="279"/>
      <c r="W67" s="290"/>
      <c r="X67" s="279"/>
      <c r="Y67" s="290"/>
      <c r="Z67" s="279"/>
      <c r="AA67" s="276">
        <v>1</v>
      </c>
      <c r="AB67" s="292">
        <f>D67/2</f>
        <v>0.5</v>
      </c>
      <c r="AC67" s="276"/>
      <c r="AD67" s="276"/>
      <c r="AE67" s="276"/>
    </row>
    <row r="68" spans="1:31" s="280" customFormat="1" ht="27.75" thickBot="1">
      <c r="A68" s="281">
        <v>50</v>
      </c>
      <c r="B68" s="293" t="s">
        <v>135</v>
      </c>
      <c r="C68" s="283"/>
      <c r="D68" s="284">
        <v>2</v>
      </c>
      <c r="E68" s="284"/>
      <c r="F68" s="284">
        <v>6</v>
      </c>
      <c r="G68" s="284">
        <v>20</v>
      </c>
      <c r="H68" s="285">
        <v>5</v>
      </c>
      <c r="I68" s="286">
        <v>15</v>
      </c>
      <c r="J68" s="286"/>
      <c r="K68" s="286"/>
      <c r="L68" s="286"/>
      <c r="M68" s="286"/>
      <c r="N68" s="287"/>
      <c r="O68" s="285"/>
      <c r="P68" s="287"/>
      <c r="Q68" s="285"/>
      <c r="R68" s="287"/>
      <c r="S68" s="285"/>
      <c r="T68" s="287"/>
      <c r="U68" s="285"/>
      <c r="V68" s="287"/>
      <c r="W68" s="285"/>
      <c r="X68" s="287"/>
      <c r="Y68" s="285">
        <v>5</v>
      </c>
      <c r="Z68" s="287">
        <v>15</v>
      </c>
      <c r="AA68" s="284">
        <v>2</v>
      </c>
      <c r="AB68" s="294">
        <f>D68/2</f>
        <v>1</v>
      </c>
      <c r="AC68" s="284"/>
      <c r="AD68" s="284"/>
      <c r="AE68" s="284"/>
    </row>
    <row r="69" spans="1:31" s="102" customFormat="1" ht="14.25" thickBot="1" thickTop="1">
      <c r="A69" s="134" t="s">
        <v>11</v>
      </c>
      <c r="B69" s="237"/>
      <c r="C69" s="238"/>
      <c r="D69" s="239">
        <f>SUM(D67:D68)</f>
        <v>3</v>
      </c>
      <c r="E69" s="239">
        <f aca="true" t="shared" si="8" ref="E69:AE69">SUM(E67:E68)</f>
        <v>0</v>
      </c>
      <c r="F69" s="239">
        <f t="shared" si="8"/>
        <v>8</v>
      </c>
      <c r="G69" s="239">
        <f t="shared" si="8"/>
        <v>30</v>
      </c>
      <c r="H69" s="99">
        <f t="shared" si="8"/>
        <v>10</v>
      </c>
      <c r="I69" s="236">
        <f t="shared" si="8"/>
        <v>20</v>
      </c>
      <c r="J69" s="236">
        <f t="shared" si="8"/>
        <v>0</v>
      </c>
      <c r="K69" s="236">
        <f t="shared" si="8"/>
        <v>0</v>
      </c>
      <c r="L69" s="236">
        <f t="shared" si="8"/>
        <v>0</v>
      </c>
      <c r="M69" s="236">
        <f t="shared" si="8"/>
        <v>0</v>
      </c>
      <c r="N69" s="240">
        <f t="shared" si="8"/>
        <v>0</v>
      </c>
      <c r="O69" s="99">
        <f t="shared" si="8"/>
        <v>0</v>
      </c>
      <c r="P69" s="101">
        <f t="shared" si="8"/>
        <v>0</v>
      </c>
      <c r="Q69" s="241">
        <f t="shared" si="8"/>
        <v>5</v>
      </c>
      <c r="R69" s="240">
        <f t="shared" si="8"/>
        <v>5</v>
      </c>
      <c r="S69" s="99">
        <f t="shared" si="8"/>
        <v>0</v>
      </c>
      <c r="T69" s="240">
        <f t="shared" si="8"/>
        <v>0</v>
      </c>
      <c r="U69" s="99">
        <f t="shared" si="8"/>
        <v>0</v>
      </c>
      <c r="V69" s="101">
        <f t="shared" si="8"/>
        <v>0</v>
      </c>
      <c r="W69" s="241">
        <f t="shared" si="8"/>
        <v>0</v>
      </c>
      <c r="X69" s="240">
        <f t="shared" si="8"/>
        <v>0</v>
      </c>
      <c r="Y69" s="99">
        <f t="shared" si="8"/>
        <v>5</v>
      </c>
      <c r="Z69" s="240">
        <f t="shared" si="8"/>
        <v>15</v>
      </c>
      <c r="AA69" s="243">
        <f t="shared" si="8"/>
        <v>3</v>
      </c>
      <c r="AB69" s="242">
        <f t="shared" si="8"/>
        <v>1.5</v>
      </c>
      <c r="AC69" s="239">
        <f t="shared" si="8"/>
        <v>0</v>
      </c>
      <c r="AD69" s="239">
        <f t="shared" si="8"/>
        <v>0</v>
      </c>
      <c r="AE69" s="99">
        <f t="shared" si="8"/>
        <v>0</v>
      </c>
    </row>
    <row r="70" spans="1:31" ht="15" thickBot="1" thickTop="1">
      <c r="A70" s="193" t="s">
        <v>130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218"/>
      <c r="AB70" s="192"/>
      <c r="AC70" s="192"/>
      <c r="AD70" s="192"/>
      <c r="AE70" s="194"/>
    </row>
    <row r="71" spans="1:31" ht="39.75" thickTop="1">
      <c r="A71" s="10">
        <v>51</v>
      </c>
      <c r="B71" s="267" t="s">
        <v>67</v>
      </c>
      <c r="C71" s="43"/>
      <c r="D71" s="10">
        <v>2</v>
      </c>
      <c r="E71" s="44"/>
      <c r="F71" s="44" t="s">
        <v>40</v>
      </c>
      <c r="G71" s="45">
        <v>10</v>
      </c>
      <c r="H71" s="48">
        <v>10</v>
      </c>
      <c r="I71" s="64"/>
      <c r="J71" s="64"/>
      <c r="K71" s="64"/>
      <c r="L71" s="64"/>
      <c r="M71" s="64"/>
      <c r="N71" s="64"/>
      <c r="O71" s="48"/>
      <c r="P71" s="46"/>
      <c r="Q71" s="48"/>
      <c r="R71" s="46"/>
      <c r="S71" s="48">
        <v>10</v>
      </c>
      <c r="T71" s="65"/>
      <c r="U71" s="48"/>
      <c r="V71" s="46"/>
      <c r="W71" s="48"/>
      <c r="X71" s="46"/>
      <c r="Y71" s="48"/>
      <c r="Z71" s="46"/>
      <c r="AA71" s="226">
        <v>2</v>
      </c>
      <c r="AB71" s="82">
        <f>D71/2</f>
        <v>1</v>
      </c>
      <c r="AC71" s="82"/>
      <c r="AD71" s="82"/>
      <c r="AE71" s="82"/>
    </row>
    <row r="72" spans="1:31" ht="39">
      <c r="A72" s="11">
        <v>52</v>
      </c>
      <c r="B72" s="272" t="s">
        <v>68</v>
      </c>
      <c r="C72" s="12"/>
      <c r="D72" s="11">
        <v>2</v>
      </c>
      <c r="E72" s="13"/>
      <c r="F72" s="13" t="s">
        <v>40</v>
      </c>
      <c r="G72" s="15">
        <v>10</v>
      </c>
      <c r="H72" s="16">
        <v>10</v>
      </c>
      <c r="I72" s="211"/>
      <c r="J72" s="211"/>
      <c r="K72" s="211"/>
      <c r="L72" s="211"/>
      <c r="M72" s="211"/>
      <c r="N72" s="211"/>
      <c r="O72" s="16"/>
      <c r="P72" s="18"/>
      <c r="Q72" s="16"/>
      <c r="R72" s="18"/>
      <c r="S72" s="16">
        <v>10</v>
      </c>
      <c r="T72" s="49"/>
      <c r="U72" s="16"/>
      <c r="V72" s="18"/>
      <c r="W72" s="16"/>
      <c r="X72" s="18"/>
      <c r="Y72" s="16"/>
      <c r="Z72" s="18"/>
      <c r="AA72" s="227">
        <v>2</v>
      </c>
      <c r="AB72" s="79">
        <f>D72/2</f>
        <v>1</v>
      </c>
      <c r="AC72" s="79"/>
      <c r="AD72" s="79"/>
      <c r="AE72" s="79"/>
    </row>
    <row r="73" spans="1:31" ht="39">
      <c r="A73" s="11">
        <v>53</v>
      </c>
      <c r="B73" s="272" t="s">
        <v>120</v>
      </c>
      <c r="C73" s="12"/>
      <c r="D73" s="11">
        <v>2</v>
      </c>
      <c r="E73" s="13"/>
      <c r="F73" s="13" t="s">
        <v>40</v>
      </c>
      <c r="G73" s="15">
        <v>10</v>
      </c>
      <c r="H73" s="16">
        <v>10</v>
      </c>
      <c r="I73" s="211"/>
      <c r="J73" s="211"/>
      <c r="K73" s="211"/>
      <c r="L73" s="211"/>
      <c r="M73" s="211"/>
      <c r="N73" s="211"/>
      <c r="O73" s="16"/>
      <c r="P73" s="18"/>
      <c r="Q73" s="16"/>
      <c r="R73" s="18"/>
      <c r="S73" s="16">
        <v>10</v>
      </c>
      <c r="T73" s="49"/>
      <c r="U73" s="16"/>
      <c r="V73" s="18"/>
      <c r="W73" s="16"/>
      <c r="X73" s="18"/>
      <c r="Y73" s="16"/>
      <c r="Z73" s="18"/>
      <c r="AA73" s="227">
        <v>2</v>
      </c>
      <c r="AB73" s="79">
        <f>D73/2</f>
        <v>1</v>
      </c>
      <c r="AC73" s="79"/>
      <c r="AD73" s="79"/>
      <c r="AE73" s="79"/>
    </row>
    <row r="74" spans="1:31" ht="39.75" thickBot="1">
      <c r="A74" s="11">
        <v>54</v>
      </c>
      <c r="B74" s="272" t="s">
        <v>121</v>
      </c>
      <c r="C74" s="12"/>
      <c r="D74" s="11">
        <v>2</v>
      </c>
      <c r="E74" s="13"/>
      <c r="F74" s="13" t="s">
        <v>40</v>
      </c>
      <c r="G74" s="15">
        <v>10</v>
      </c>
      <c r="H74" s="16">
        <v>10</v>
      </c>
      <c r="I74" s="211"/>
      <c r="J74" s="211"/>
      <c r="K74" s="211"/>
      <c r="L74" s="211"/>
      <c r="M74" s="211"/>
      <c r="N74" s="211"/>
      <c r="O74" s="16"/>
      <c r="P74" s="18"/>
      <c r="Q74" s="16"/>
      <c r="R74" s="18"/>
      <c r="S74" s="16">
        <v>10</v>
      </c>
      <c r="T74" s="49"/>
      <c r="U74" s="16"/>
      <c r="V74" s="18"/>
      <c r="W74" s="16"/>
      <c r="X74" s="18"/>
      <c r="Y74" s="16"/>
      <c r="Z74" s="18"/>
      <c r="AA74" s="227">
        <v>2</v>
      </c>
      <c r="AB74" s="79">
        <f>D74/2</f>
        <v>1</v>
      </c>
      <c r="AC74" s="79"/>
      <c r="AD74" s="79"/>
      <c r="AE74" s="79"/>
    </row>
    <row r="75" spans="1:31" s="104" customFormat="1" ht="17.25" customHeight="1" thickBot="1" thickTop="1">
      <c r="A75" s="63" t="s">
        <v>11</v>
      </c>
      <c r="B75" s="132"/>
      <c r="C75" s="26"/>
      <c r="D75" s="27">
        <f>SUM(D71:D74)</f>
        <v>8</v>
      </c>
      <c r="E75" s="28"/>
      <c r="F75" s="28"/>
      <c r="G75" s="27">
        <f aca="true" t="shared" si="9" ref="G75:AE75">SUM(G71:G74)</f>
        <v>40</v>
      </c>
      <c r="H75" s="29">
        <f t="shared" si="9"/>
        <v>40</v>
      </c>
      <c r="I75" s="30">
        <f t="shared" si="9"/>
        <v>0</v>
      </c>
      <c r="J75" s="30">
        <f t="shared" si="9"/>
        <v>0</v>
      </c>
      <c r="K75" s="30">
        <f t="shared" si="9"/>
        <v>0</v>
      </c>
      <c r="L75" s="30">
        <f t="shared" si="9"/>
        <v>0</v>
      </c>
      <c r="M75" s="30">
        <f t="shared" si="9"/>
        <v>0</v>
      </c>
      <c r="N75" s="30">
        <f t="shared" si="9"/>
        <v>0</v>
      </c>
      <c r="O75" s="29">
        <f t="shared" si="9"/>
        <v>0</v>
      </c>
      <c r="P75" s="31">
        <f t="shared" si="9"/>
        <v>0</v>
      </c>
      <c r="Q75" s="29">
        <f t="shared" si="9"/>
        <v>0</v>
      </c>
      <c r="R75" s="31">
        <f t="shared" si="9"/>
        <v>0</v>
      </c>
      <c r="S75" s="29">
        <f t="shared" si="9"/>
        <v>40</v>
      </c>
      <c r="T75" s="31">
        <f t="shared" si="9"/>
        <v>0</v>
      </c>
      <c r="U75" s="29">
        <f t="shared" si="9"/>
        <v>0</v>
      </c>
      <c r="V75" s="31">
        <f t="shared" si="9"/>
        <v>0</v>
      </c>
      <c r="W75" s="29">
        <f t="shared" si="9"/>
        <v>0</v>
      </c>
      <c r="X75" s="31">
        <f t="shared" si="9"/>
        <v>0</v>
      </c>
      <c r="Y75" s="29">
        <f t="shared" si="9"/>
        <v>0</v>
      </c>
      <c r="Z75" s="31">
        <f t="shared" si="9"/>
        <v>0</v>
      </c>
      <c r="AA75" s="51">
        <f t="shared" si="9"/>
        <v>8</v>
      </c>
      <c r="AB75" s="31">
        <f t="shared" si="9"/>
        <v>4</v>
      </c>
      <c r="AC75" s="31">
        <f t="shared" si="9"/>
        <v>0</v>
      </c>
      <c r="AD75" s="31">
        <f t="shared" si="9"/>
        <v>0</v>
      </c>
      <c r="AE75" s="31">
        <f t="shared" si="9"/>
        <v>0</v>
      </c>
    </row>
    <row r="76" spans="1:31" ht="15" thickBot="1" thickTop="1">
      <c r="A76" s="199" t="s">
        <v>133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28"/>
      <c r="AB76" s="200"/>
      <c r="AC76" s="200"/>
      <c r="AD76" s="200"/>
      <c r="AE76" s="201"/>
    </row>
    <row r="77" spans="1:31" ht="14.25" thickTop="1">
      <c r="A77" s="34" t="s">
        <v>128</v>
      </c>
      <c r="B77" s="105" t="s">
        <v>102</v>
      </c>
      <c r="C77" s="33"/>
      <c r="D77" s="34">
        <v>2</v>
      </c>
      <c r="E77" s="35"/>
      <c r="F77" s="35" t="s">
        <v>79</v>
      </c>
      <c r="G77" s="36">
        <v>25</v>
      </c>
      <c r="H77" s="37"/>
      <c r="I77" s="38"/>
      <c r="J77" s="38"/>
      <c r="K77" s="38"/>
      <c r="L77" s="38"/>
      <c r="M77" s="38">
        <v>25</v>
      </c>
      <c r="N77" s="38"/>
      <c r="O77" s="37"/>
      <c r="P77" s="39"/>
      <c r="Q77" s="37"/>
      <c r="R77" s="39"/>
      <c r="S77" s="37"/>
      <c r="T77" s="47"/>
      <c r="U77" s="37"/>
      <c r="V77" s="39"/>
      <c r="W77" s="37"/>
      <c r="X77" s="39">
        <v>25</v>
      </c>
      <c r="Y77" s="37"/>
      <c r="Z77" s="39"/>
      <c r="AA77" s="224">
        <v>2</v>
      </c>
      <c r="AB77" s="82">
        <f>D77/2</f>
        <v>1</v>
      </c>
      <c r="AC77" s="82"/>
      <c r="AD77" s="82">
        <v>2</v>
      </c>
      <c r="AE77" s="82"/>
    </row>
    <row r="78" spans="1:31" ht="14.25" thickBot="1">
      <c r="A78" s="11" t="s">
        <v>129</v>
      </c>
      <c r="B78" s="106" t="s">
        <v>103</v>
      </c>
      <c r="C78" s="12"/>
      <c r="D78" s="11">
        <v>8</v>
      </c>
      <c r="E78" s="13"/>
      <c r="F78" s="13" t="s">
        <v>69</v>
      </c>
      <c r="G78" s="15">
        <v>25</v>
      </c>
      <c r="H78" s="16"/>
      <c r="I78" s="211"/>
      <c r="J78" s="211"/>
      <c r="K78" s="211"/>
      <c r="L78" s="211"/>
      <c r="M78" s="211">
        <v>25</v>
      </c>
      <c r="N78" s="211"/>
      <c r="O78" s="16"/>
      <c r="P78" s="18"/>
      <c r="Q78" s="16"/>
      <c r="R78" s="18"/>
      <c r="S78" s="16"/>
      <c r="T78" s="49"/>
      <c r="U78" s="16"/>
      <c r="V78" s="18"/>
      <c r="W78" s="16"/>
      <c r="X78" s="18"/>
      <c r="Y78" s="16"/>
      <c r="Z78" s="18">
        <v>25</v>
      </c>
      <c r="AA78" s="227">
        <v>8</v>
      </c>
      <c r="AB78" s="79">
        <f>D78/2</f>
        <v>4</v>
      </c>
      <c r="AC78" s="79"/>
      <c r="AD78" s="79">
        <v>8</v>
      </c>
      <c r="AE78" s="79"/>
    </row>
    <row r="79" spans="1:31" s="104" customFormat="1" ht="15" thickBot="1" thickTop="1">
      <c r="A79" s="63" t="s">
        <v>11</v>
      </c>
      <c r="B79" s="132"/>
      <c r="C79" s="26"/>
      <c r="D79" s="27">
        <f>SUM(D77:D78)</f>
        <v>10</v>
      </c>
      <c r="E79" s="28"/>
      <c r="F79" s="28"/>
      <c r="G79" s="27">
        <f aca="true" t="shared" si="10" ref="G79:AE79">SUM(G77:G78)</f>
        <v>50</v>
      </c>
      <c r="H79" s="29">
        <f t="shared" si="10"/>
        <v>0</v>
      </c>
      <c r="I79" s="30">
        <f t="shared" si="10"/>
        <v>0</v>
      </c>
      <c r="J79" s="30">
        <f t="shared" si="10"/>
        <v>0</v>
      </c>
      <c r="K79" s="30">
        <f t="shared" si="10"/>
        <v>0</v>
      </c>
      <c r="L79" s="30">
        <f t="shared" si="10"/>
        <v>0</v>
      </c>
      <c r="M79" s="30">
        <f t="shared" si="10"/>
        <v>50</v>
      </c>
      <c r="N79" s="30">
        <f t="shared" si="10"/>
        <v>0</v>
      </c>
      <c r="O79" s="29">
        <f t="shared" si="10"/>
        <v>0</v>
      </c>
      <c r="P79" s="31">
        <f t="shared" si="10"/>
        <v>0</v>
      </c>
      <c r="Q79" s="29">
        <f t="shared" si="10"/>
        <v>0</v>
      </c>
      <c r="R79" s="31">
        <f t="shared" si="10"/>
        <v>0</v>
      </c>
      <c r="S79" s="29">
        <f t="shared" si="10"/>
        <v>0</v>
      </c>
      <c r="T79" s="31">
        <f t="shared" si="10"/>
        <v>0</v>
      </c>
      <c r="U79" s="29">
        <f t="shared" si="10"/>
        <v>0</v>
      </c>
      <c r="V79" s="31">
        <f t="shared" si="10"/>
        <v>0</v>
      </c>
      <c r="W79" s="29">
        <f t="shared" si="10"/>
        <v>0</v>
      </c>
      <c r="X79" s="31">
        <f t="shared" si="10"/>
        <v>25</v>
      </c>
      <c r="Y79" s="29">
        <f t="shared" si="10"/>
        <v>0</v>
      </c>
      <c r="Z79" s="31">
        <f t="shared" si="10"/>
        <v>25</v>
      </c>
      <c r="AA79" s="51">
        <f t="shared" si="10"/>
        <v>10</v>
      </c>
      <c r="AB79" s="31">
        <f t="shared" si="10"/>
        <v>5</v>
      </c>
      <c r="AC79" s="31">
        <f t="shared" si="10"/>
        <v>0</v>
      </c>
      <c r="AD79" s="31">
        <f t="shared" si="10"/>
        <v>10</v>
      </c>
      <c r="AE79" s="31">
        <f t="shared" si="10"/>
        <v>0</v>
      </c>
    </row>
    <row r="80" spans="1:31" ht="15" thickBot="1" thickTop="1">
      <c r="A80" s="202" t="s">
        <v>132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23"/>
      <c r="AB80" s="203"/>
      <c r="AC80" s="203"/>
      <c r="AD80" s="203"/>
      <c r="AE80" s="204"/>
    </row>
    <row r="81" spans="1:31" ht="14.25" thickTop="1">
      <c r="A81" s="10">
        <v>56</v>
      </c>
      <c r="B81" s="122" t="s">
        <v>70</v>
      </c>
      <c r="C81" s="43"/>
      <c r="D81" s="10">
        <v>2</v>
      </c>
      <c r="E81" s="44"/>
      <c r="F81" s="44" t="s">
        <v>41</v>
      </c>
      <c r="G81" s="45">
        <v>0</v>
      </c>
      <c r="H81" s="48"/>
      <c r="I81" s="64"/>
      <c r="J81" s="64"/>
      <c r="K81" s="64"/>
      <c r="L81" s="64"/>
      <c r="M81" s="64"/>
      <c r="N81" s="64"/>
      <c r="O81" s="48"/>
      <c r="P81" s="46"/>
      <c r="Q81" s="48"/>
      <c r="R81" s="46"/>
      <c r="S81" s="48"/>
      <c r="T81" s="65"/>
      <c r="U81" s="48"/>
      <c r="V81" s="46"/>
      <c r="W81" s="48"/>
      <c r="X81" s="46"/>
      <c r="Y81" s="48"/>
      <c r="Z81" s="46"/>
      <c r="AA81" s="226">
        <v>2</v>
      </c>
      <c r="AB81" s="82">
        <f>D81/2</f>
        <v>1</v>
      </c>
      <c r="AC81" s="82"/>
      <c r="AD81" s="82"/>
      <c r="AE81" s="82"/>
    </row>
    <row r="82" spans="1:31" ht="14.25" thickBot="1">
      <c r="A82" s="11">
        <v>57</v>
      </c>
      <c r="B82" s="106" t="s">
        <v>71</v>
      </c>
      <c r="C82" s="12"/>
      <c r="D82" s="11">
        <v>8</v>
      </c>
      <c r="E82" s="13"/>
      <c r="F82" s="13">
        <v>6</v>
      </c>
      <c r="G82" s="15">
        <v>0</v>
      </c>
      <c r="H82" s="16"/>
      <c r="I82" s="211"/>
      <c r="J82" s="211"/>
      <c r="K82" s="211"/>
      <c r="L82" s="211"/>
      <c r="M82" s="211"/>
      <c r="N82" s="211"/>
      <c r="O82" s="16"/>
      <c r="P82" s="18"/>
      <c r="Q82" s="16"/>
      <c r="R82" s="18"/>
      <c r="S82" s="16"/>
      <c r="T82" s="49"/>
      <c r="U82" s="16"/>
      <c r="V82" s="18"/>
      <c r="W82" s="16"/>
      <c r="X82" s="18"/>
      <c r="Y82" s="16"/>
      <c r="Z82" s="18"/>
      <c r="AA82" s="227">
        <v>8</v>
      </c>
      <c r="AB82" s="79">
        <f>D82/2</f>
        <v>4</v>
      </c>
      <c r="AC82" s="79"/>
      <c r="AD82" s="79"/>
      <c r="AE82" s="79"/>
    </row>
    <row r="83" spans="1:31" s="104" customFormat="1" ht="15" thickBot="1" thickTop="1">
      <c r="A83" s="131" t="s">
        <v>11</v>
      </c>
      <c r="B83" s="132"/>
      <c r="C83" s="26"/>
      <c r="D83" s="27">
        <f>SUM(D81:D82)</f>
        <v>10</v>
      </c>
      <c r="E83" s="28"/>
      <c r="F83" s="28"/>
      <c r="G83" s="27">
        <f aca="true" t="shared" si="11" ref="G83:AE83">SUM(G81:G82)</f>
        <v>0</v>
      </c>
      <c r="H83" s="29">
        <f t="shared" si="11"/>
        <v>0</v>
      </c>
      <c r="I83" s="30">
        <f t="shared" si="11"/>
        <v>0</v>
      </c>
      <c r="J83" s="30">
        <f t="shared" si="11"/>
        <v>0</v>
      </c>
      <c r="K83" s="30">
        <f t="shared" si="11"/>
        <v>0</v>
      </c>
      <c r="L83" s="30">
        <f t="shared" si="11"/>
        <v>0</v>
      </c>
      <c r="M83" s="30">
        <f t="shared" si="11"/>
        <v>0</v>
      </c>
      <c r="N83" s="30">
        <f t="shared" si="11"/>
        <v>0</v>
      </c>
      <c r="O83" s="29">
        <f t="shared" si="11"/>
        <v>0</v>
      </c>
      <c r="P83" s="31">
        <f t="shared" si="11"/>
        <v>0</v>
      </c>
      <c r="Q83" s="29">
        <f t="shared" si="11"/>
        <v>0</v>
      </c>
      <c r="R83" s="31">
        <f t="shared" si="11"/>
        <v>0</v>
      </c>
      <c r="S83" s="29">
        <f t="shared" si="11"/>
        <v>0</v>
      </c>
      <c r="T83" s="31">
        <f t="shared" si="11"/>
        <v>0</v>
      </c>
      <c r="U83" s="29">
        <f t="shared" si="11"/>
        <v>0</v>
      </c>
      <c r="V83" s="31">
        <f t="shared" si="11"/>
        <v>0</v>
      </c>
      <c r="W83" s="29">
        <f t="shared" si="11"/>
        <v>0</v>
      </c>
      <c r="X83" s="31">
        <f t="shared" si="11"/>
        <v>0</v>
      </c>
      <c r="Y83" s="29">
        <f t="shared" si="11"/>
        <v>0</v>
      </c>
      <c r="Z83" s="31">
        <f t="shared" si="11"/>
        <v>0</v>
      </c>
      <c r="AA83" s="51">
        <f t="shared" si="11"/>
        <v>10</v>
      </c>
      <c r="AB83" s="31">
        <f t="shared" si="11"/>
        <v>5</v>
      </c>
      <c r="AC83" s="31">
        <f t="shared" si="11"/>
        <v>0</v>
      </c>
      <c r="AD83" s="31">
        <f t="shared" si="11"/>
        <v>0</v>
      </c>
      <c r="AE83" s="31">
        <f t="shared" si="11"/>
        <v>0</v>
      </c>
    </row>
    <row r="84" spans="1:31" s="103" customFormat="1" ht="17.25" customHeight="1" thickBot="1" thickTop="1">
      <c r="A84" s="206" t="s">
        <v>14</v>
      </c>
      <c r="B84" s="207"/>
      <c r="C84" s="208"/>
      <c r="D84" s="209">
        <f>D41+D28+D17+D75+D79+D83+D65+D69</f>
        <v>180</v>
      </c>
      <c r="E84" s="209">
        <f aca="true" t="shared" si="12" ref="E84:AE84">E41+E28+E17+E75+E79+E83+E65+E69</f>
        <v>0</v>
      </c>
      <c r="F84" s="209">
        <f t="shared" si="12"/>
        <v>8</v>
      </c>
      <c r="G84" s="209">
        <f t="shared" si="12"/>
        <v>1075</v>
      </c>
      <c r="H84" s="209">
        <f t="shared" si="12"/>
        <v>583</v>
      </c>
      <c r="I84" s="209">
        <f t="shared" si="12"/>
        <v>326</v>
      </c>
      <c r="J84" s="209">
        <f t="shared" si="12"/>
        <v>0</v>
      </c>
      <c r="K84" s="209">
        <f t="shared" si="12"/>
        <v>26</v>
      </c>
      <c r="L84" s="209">
        <f t="shared" si="12"/>
        <v>90</v>
      </c>
      <c r="M84" s="209">
        <f t="shared" si="12"/>
        <v>50</v>
      </c>
      <c r="N84" s="209">
        <f t="shared" si="12"/>
        <v>0</v>
      </c>
      <c r="O84" s="209">
        <f t="shared" si="12"/>
        <v>120</v>
      </c>
      <c r="P84" s="209">
        <f t="shared" si="12"/>
        <v>50</v>
      </c>
      <c r="Q84" s="209">
        <f t="shared" si="12"/>
        <v>164</v>
      </c>
      <c r="R84" s="209">
        <f t="shared" si="12"/>
        <v>37</v>
      </c>
      <c r="S84" s="209">
        <f t="shared" si="12"/>
        <v>164</v>
      </c>
      <c r="T84" s="209">
        <f t="shared" si="12"/>
        <v>32</v>
      </c>
      <c r="U84" s="209">
        <f t="shared" si="12"/>
        <v>58</v>
      </c>
      <c r="V84" s="209">
        <f t="shared" si="12"/>
        <v>122</v>
      </c>
      <c r="W84" s="209">
        <f t="shared" si="12"/>
        <v>40</v>
      </c>
      <c r="X84" s="209">
        <f t="shared" si="12"/>
        <v>155</v>
      </c>
      <c r="Y84" s="209">
        <f t="shared" si="12"/>
        <v>37</v>
      </c>
      <c r="Z84" s="209">
        <f t="shared" si="12"/>
        <v>96</v>
      </c>
      <c r="AA84" s="229">
        <f t="shared" si="12"/>
        <v>57</v>
      </c>
      <c r="AB84" s="209">
        <f t="shared" si="12"/>
        <v>90</v>
      </c>
      <c r="AC84" s="209">
        <f t="shared" si="12"/>
        <v>0</v>
      </c>
      <c r="AD84" s="209">
        <f t="shared" si="12"/>
        <v>92.5</v>
      </c>
      <c r="AE84" s="313">
        <f t="shared" si="12"/>
        <v>0</v>
      </c>
    </row>
    <row r="85" spans="1:31" ht="14.25" thickTop="1">
      <c r="A85" s="336"/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E85" s="315"/>
    </row>
    <row r="86" spans="1:31" ht="14.25" thickBot="1">
      <c r="A86" s="52"/>
      <c r="B86" s="126"/>
      <c r="C86" s="53"/>
      <c r="D86" s="54"/>
      <c r="E86" s="54" t="s">
        <v>16</v>
      </c>
      <c r="F86" s="55"/>
      <c r="G86" s="133">
        <f>SUM(O84:Z84)</f>
        <v>1075</v>
      </c>
      <c r="H86" s="56"/>
      <c r="I86" s="56"/>
      <c r="J86" s="56"/>
      <c r="K86" s="56"/>
      <c r="L86" s="56"/>
      <c r="M86" s="56"/>
      <c r="N86" s="56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E86" s="67"/>
    </row>
    <row r="87" spans="1:31" ht="15" thickBot="1" thickTop="1">
      <c r="A87" s="52"/>
      <c r="B87" s="126"/>
      <c r="C87" s="53"/>
      <c r="D87" s="54"/>
      <c r="E87" s="54" t="s">
        <v>17</v>
      </c>
      <c r="F87" s="54"/>
      <c r="G87" s="133">
        <f>SUM(H84:N84)</f>
        <v>1075</v>
      </c>
      <c r="H87" s="52"/>
      <c r="I87" s="56"/>
      <c r="J87" s="338" t="s">
        <v>13</v>
      </c>
      <c r="K87" s="338"/>
      <c r="L87" s="338"/>
      <c r="M87" s="338"/>
      <c r="N87" s="339"/>
      <c r="O87" s="57">
        <f>COUNTIF($E9:$E85,1)</f>
        <v>4</v>
      </c>
      <c r="P87" s="58">
        <f>COUNTIF($F9:$F85,1)</f>
        <v>9</v>
      </c>
      <c r="Q87" s="57">
        <f>COUNTIF($E9:$E85,2)</f>
        <v>4</v>
      </c>
      <c r="R87" s="58">
        <f>COUNTIF($F9:$F85,2)</f>
        <v>11</v>
      </c>
      <c r="S87" s="57">
        <f>COUNTIF($E9:$E85,3)</f>
        <v>4</v>
      </c>
      <c r="T87" s="58">
        <f>COUNTIF($F9:$F85,3)</f>
        <v>11</v>
      </c>
      <c r="U87" s="57">
        <f>COUNTIF($E9:$E85,4)</f>
        <v>4</v>
      </c>
      <c r="V87" s="58">
        <f>COUNTIF($F9:$F85,4)</f>
        <v>11</v>
      </c>
      <c r="W87" s="57">
        <f>COUNTIF($E9:$E85,5)</f>
        <v>2</v>
      </c>
      <c r="X87" s="58">
        <f>COUNTIF($F9:$F85,5)</f>
        <v>10</v>
      </c>
      <c r="Y87" s="57">
        <f>COUNTIF($E9:$E85,6)</f>
        <v>2</v>
      </c>
      <c r="Z87" s="58">
        <f>COUNTIF($F9:$F85,6)</f>
        <v>8</v>
      </c>
      <c r="AE87" s="67"/>
    </row>
    <row r="88" spans="1:31" ht="14.25" thickTop="1">
      <c r="A88" s="56"/>
      <c r="B88" s="127"/>
      <c r="C88" s="59"/>
      <c r="D88" s="56"/>
      <c r="E88" s="56"/>
      <c r="F88" s="56"/>
      <c r="G88" s="60">
        <f>IF(G86=G87,"","BŁĄD !!! SPRAWDŹ WIERSZ OGÓŁEM")</f>
      </c>
      <c r="H88" s="56"/>
      <c r="I88" s="56"/>
      <c r="J88" s="56"/>
      <c r="K88" s="56"/>
      <c r="L88" s="56"/>
      <c r="M88" s="56"/>
      <c r="N88" s="56"/>
      <c r="O88" s="55">
        <f>IF(O87&gt;8,"za dużo E","")</f>
      </c>
      <c r="P88" s="55"/>
      <c r="Q88" s="55">
        <f>IF(Q87&gt;8,"za dużo E","")</f>
      </c>
      <c r="R88" s="55"/>
      <c r="S88" s="55">
        <f>IF(S87&gt;8,"za dużo E","")</f>
      </c>
      <c r="T88" s="55"/>
      <c r="U88" s="55">
        <f>IF(U87&gt;8,"za dużo E","")</f>
      </c>
      <c r="V88" s="55"/>
      <c r="W88" s="55">
        <f>IF(W87&gt;8,"za dużo E","")</f>
      </c>
      <c r="X88" s="55"/>
      <c r="Y88" s="55">
        <f>IF(Y87&gt;8,"za dużo E","")</f>
      </c>
      <c r="Z88" s="55"/>
      <c r="AE88" s="67"/>
    </row>
    <row r="89" spans="1:31" ht="36" customHeight="1">
      <c r="A89" s="340" t="s">
        <v>35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2"/>
    </row>
    <row r="90" spans="1:31" ht="169.5" customHeight="1">
      <c r="A90" s="343" t="s">
        <v>28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5" t="s">
        <v>126</v>
      </c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</row>
    <row r="91" spans="1:31" ht="36" customHeight="1">
      <c r="A91" s="346" t="s">
        <v>36</v>
      </c>
      <c r="B91" s="346"/>
      <c r="C91" s="346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7">
        <f>(AA84/D84)*100</f>
        <v>31.666666666666664</v>
      </c>
      <c r="AB91" s="347"/>
      <c r="AC91" s="347"/>
      <c r="AD91" s="347"/>
      <c r="AE91" s="347"/>
    </row>
    <row r="92" spans="1:31" ht="36" customHeight="1">
      <c r="A92" s="346" t="s">
        <v>123</v>
      </c>
      <c r="B92" s="346"/>
      <c r="C92" s="346"/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7">
        <f>(AB84/D84)*100</f>
        <v>50</v>
      </c>
      <c r="AB92" s="347"/>
      <c r="AC92" s="347"/>
      <c r="AD92" s="347"/>
      <c r="AE92" s="347"/>
    </row>
    <row r="93" spans="1:31" ht="51" customHeight="1">
      <c r="A93" s="348" t="s">
        <v>32</v>
      </c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9">
        <f>AD84*100/D84</f>
        <v>51.388888888888886</v>
      </c>
      <c r="AB93" s="349"/>
      <c r="AC93" s="349"/>
      <c r="AD93" s="349"/>
      <c r="AE93" s="349"/>
    </row>
    <row r="94" spans="1:31" ht="36" customHeight="1">
      <c r="A94" s="348" t="s">
        <v>29</v>
      </c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49">
        <f>AE84/D84*100</f>
        <v>0</v>
      </c>
      <c r="AB94" s="349"/>
      <c r="AC94" s="349"/>
      <c r="AD94" s="349"/>
      <c r="AE94" s="349"/>
    </row>
    <row r="95" spans="1:31" ht="36" customHeight="1">
      <c r="A95" s="270"/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31"/>
      <c r="AB95" s="231"/>
      <c r="AC95" s="231"/>
      <c r="AD95" s="231"/>
      <c r="AE95" s="231"/>
    </row>
    <row r="96" ht="14.25" customHeight="1">
      <c r="G96" s="104"/>
    </row>
    <row r="97" spans="1:180" ht="15">
      <c r="A97" s="288" t="s">
        <v>90</v>
      </c>
      <c r="B97" s="128"/>
      <c r="C97" s="108"/>
      <c r="D97" s="109"/>
      <c r="E97" s="109"/>
      <c r="F97" s="110"/>
      <c r="G97" s="111"/>
      <c r="H97" s="110"/>
      <c r="I97" s="110"/>
      <c r="J97" s="110"/>
      <c r="K97" s="110"/>
      <c r="L97" s="110"/>
      <c r="M97" s="110"/>
      <c r="N97" s="110"/>
      <c r="O97" s="112"/>
      <c r="P97" s="112"/>
      <c r="Q97" s="112"/>
      <c r="R97" s="112"/>
      <c r="S97" s="112"/>
      <c r="T97" s="112"/>
      <c r="U97" s="113"/>
      <c r="V97" s="114"/>
      <c r="W97" s="113"/>
      <c r="X97" s="114"/>
      <c r="Y97" s="112"/>
      <c r="Z97" s="112"/>
      <c r="AA97" s="232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</row>
    <row r="98" spans="1:180" ht="15">
      <c r="A98" s="288" t="s">
        <v>88</v>
      </c>
      <c r="B98" s="129"/>
      <c r="C98" s="116"/>
      <c r="D98" s="117"/>
      <c r="E98" s="117"/>
      <c r="F98" s="114"/>
      <c r="G98" s="118"/>
      <c r="H98" s="114"/>
      <c r="I98" s="114"/>
      <c r="J98" s="114"/>
      <c r="K98" s="114"/>
      <c r="L98" s="114"/>
      <c r="M98" s="114"/>
      <c r="N98" s="114"/>
      <c r="O98" s="112"/>
      <c r="P98" s="112"/>
      <c r="Q98" s="112"/>
      <c r="R98" s="112"/>
      <c r="S98" s="112"/>
      <c r="T98" s="112"/>
      <c r="U98" s="113"/>
      <c r="V98" s="114"/>
      <c r="W98" s="113"/>
      <c r="X98" s="114"/>
      <c r="Y98" s="112"/>
      <c r="Z98" s="112"/>
      <c r="AA98" s="233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</row>
    <row r="99" spans="1:180" ht="15">
      <c r="A99" s="288" t="s">
        <v>89</v>
      </c>
      <c r="B99" s="129"/>
      <c r="C99" s="119"/>
      <c r="D99" s="114"/>
      <c r="E99" s="114"/>
      <c r="F99" s="114"/>
      <c r="G99" s="118"/>
      <c r="H99" s="114"/>
      <c r="I99" s="114"/>
      <c r="J99" s="114"/>
      <c r="K99" s="114"/>
      <c r="L99" s="114"/>
      <c r="M99" s="114"/>
      <c r="N99" s="114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233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</row>
    <row r="100" ht="13.5">
      <c r="G100" s="104"/>
    </row>
    <row r="101" ht="13.5">
      <c r="G101" s="104"/>
    </row>
    <row r="102" ht="13.5">
      <c r="G102" s="104"/>
    </row>
    <row r="103" ht="13.5">
      <c r="G103" s="104"/>
    </row>
    <row r="104" ht="13.5">
      <c r="G104" s="104"/>
    </row>
    <row r="105" ht="13.5">
      <c r="G105" s="104"/>
    </row>
    <row r="106" ht="13.5">
      <c r="G106" s="104"/>
    </row>
    <row r="107" ht="13.5">
      <c r="G107" s="104"/>
    </row>
    <row r="108" ht="13.5">
      <c r="G108" s="104"/>
    </row>
    <row r="109" ht="13.5">
      <c r="G109" s="104"/>
    </row>
    <row r="110" ht="13.5">
      <c r="G110" s="104"/>
    </row>
    <row r="111" ht="13.5">
      <c r="G111" s="104"/>
    </row>
    <row r="112" ht="13.5">
      <c r="G112" s="104"/>
    </row>
    <row r="113" ht="13.5">
      <c r="G113" s="104"/>
    </row>
    <row r="114" ht="13.5">
      <c r="G114" s="104"/>
    </row>
    <row r="115" ht="13.5">
      <c r="G115" s="104"/>
    </row>
    <row r="116" ht="13.5">
      <c r="G116" s="104"/>
    </row>
    <row r="117" ht="13.5">
      <c r="G117" s="104"/>
    </row>
    <row r="118" ht="13.5">
      <c r="G118" s="104"/>
    </row>
    <row r="119" ht="13.5">
      <c r="G119" s="104"/>
    </row>
    <row r="120" ht="13.5">
      <c r="G120" s="104"/>
    </row>
    <row r="121" ht="13.5">
      <c r="G121" s="104"/>
    </row>
    <row r="122" ht="13.5">
      <c r="G122" s="104"/>
    </row>
    <row r="123" ht="13.5">
      <c r="G123" s="104"/>
    </row>
    <row r="124" ht="13.5">
      <c r="G124" s="104"/>
    </row>
    <row r="125" ht="13.5">
      <c r="G125" s="104"/>
    </row>
    <row r="126" ht="13.5">
      <c r="G126" s="104"/>
    </row>
    <row r="127" ht="13.5">
      <c r="G127" s="104"/>
    </row>
    <row r="128" ht="13.5">
      <c r="G128" s="104"/>
    </row>
    <row r="129" ht="13.5">
      <c r="G129" s="104"/>
    </row>
    <row r="130" ht="13.5">
      <c r="G130" s="104"/>
    </row>
    <row r="131" ht="13.5">
      <c r="G131" s="104"/>
    </row>
    <row r="132" ht="13.5">
      <c r="G132" s="104"/>
    </row>
    <row r="133" ht="13.5">
      <c r="G133" s="104"/>
    </row>
    <row r="134" ht="13.5">
      <c r="G134" s="104"/>
    </row>
    <row r="135" ht="13.5">
      <c r="G135" s="104"/>
    </row>
    <row r="136" ht="13.5">
      <c r="G136" s="104"/>
    </row>
    <row r="137" ht="13.5">
      <c r="G137" s="104"/>
    </row>
    <row r="138" ht="13.5">
      <c r="G138" s="104"/>
    </row>
    <row r="139" ht="13.5">
      <c r="G139" s="104"/>
    </row>
    <row r="140" ht="13.5">
      <c r="G140" s="104"/>
    </row>
    <row r="141" ht="13.5">
      <c r="G141" s="104"/>
    </row>
    <row r="142" ht="13.5">
      <c r="G142" s="104"/>
    </row>
    <row r="143" ht="13.5">
      <c r="G143" s="104"/>
    </row>
    <row r="144" ht="13.5">
      <c r="G144" s="104"/>
    </row>
    <row r="145" ht="13.5">
      <c r="G145" s="104"/>
    </row>
    <row r="146" ht="13.5">
      <c r="G146" s="104"/>
    </row>
    <row r="147" ht="13.5">
      <c r="G147" s="104"/>
    </row>
    <row r="148" ht="13.5">
      <c r="G148" s="104"/>
    </row>
    <row r="149" ht="13.5">
      <c r="G149" s="104"/>
    </row>
    <row r="150" ht="13.5">
      <c r="G150" s="104"/>
    </row>
    <row r="151" ht="13.5">
      <c r="G151" s="104"/>
    </row>
    <row r="152" ht="13.5">
      <c r="G152" s="104"/>
    </row>
    <row r="153" ht="13.5">
      <c r="G153" s="104"/>
    </row>
    <row r="154" ht="13.5">
      <c r="G154" s="104"/>
    </row>
    <row r="155" ht="13.5">
      <c r="G155" s="104"/>
    </row>
    <row r="156" ht="13.5">
      <c r="G156" s="104"/>
    </row>
    <row r="157" ht="13.5">
      <c r="G157" s="104"/>
    </row>
    <row r="158" ht="13.5">
      <c r="G158" s="104"/>
    </row>
    <row r="159" ht="13.5">
      <c r="G159" s="104"/>
    </row>
    <row r="160" ht="13.5">
      <c r="G160" s="104"/>
    </row>
    <row r="161" ht="13.5">
      <c r="G161" s="104"/>
    </row>
    <row r="162" ht="13.5">
      <c r="G162" s="104"/>
    </row>
    <row r="163" ht="13.5">
      <c r="G163" s="104"/>
    </row>
    <row r="164" ht="13.5">
      <c r="G164" s="104"/>
    </row>
    <row r="165" ht="13.5">
      <c r="G165" s="104"/>
    </row>
    <row r="166" ht="13.5">
      <c r="G166" s="104"/>
    </row>
    <row r="167" ht="13.5">
      <c r="G167" s="104"/>
    </row>
    <row r="168" ht="13.5">
      <c r="G168" s="104"/>
    </row>
    <row r="169" ht="13.5">
      <c r="G169" s="104"/>
    </row>
    <row r="170" ht="13.5">
      <c r="G170" s="104"/>
    </row>
    <row r="171" ht="13.5">
      <c r="G171" s="104"/>
    </row>
    <row r="172" ht="13.5">
      <c r="G172" s="104"/>
    </row>
    <row r="173" ht="13.5">
      <c r="G173" s="104"/>
    </row>
    <row r="174" ht="13.5">
      <c r="G174" s="104"/>
    </row>
    <row r="175" ht="13.5">
      <c r="G175" s="104"/>
    </row>
    <row r="176" ht="13.5">
      <c r="G176" s="104"/>
    </row>
    <row r="177" ht="13.5">
      <c r="G177" s="104"/>
    </row>
    <row r="178" ht="13.5">
      <c r="G178" s="104"/>
    </row>
    <row r="179" ht="13.5">
      <c r="G179" s="104"/>
    </row>
    <row r="180" ht="13.5">
      <c r="G180" s="104"/>
    </row>
    <row r="181" ht="13.5">
      <c r="G181" s="104"/>
    </row>
    <row r="182" ht="13.5">
      <c r="G182" s="104"/>
    </row>
    <row r="183" ht="13.5">
      <c r="G183" s="104"/>
    </row>
    <row r="184" ht="13.5">
      <c r="G184" s="104"/>
    </row>
    <row r="185" ht="13.5">
      <c r="G185" s="104"/>
    </row>
    <row r="186" ht="13.5">
      <c r="G186" s="104"/>
    </row>
    <row r="187" ht="13.5">
      <c r="G187" s="104"/>
    </row>
    <row r="188" ht="13.5">
      <c r="G188" s="104"/>
    </row>
    <row r="189" ht="13.5">
      <c r="G189" s="104"/>
    </row>
    <row r="190" ht="13.5">
      <c r="G190" s="104"/>
    </row>
    <row r="191" ht="13.5">
      <c r="G191" s="104"/>
    </row>
    <row r="192" ht="13.5">
      <c r="G192" s="104"/>
    </row>
    <row r="193" ht="13.5">
      <c r="G193" s="104"/>
    </row>
    <row r="194" ht="13.5">
      <c r="G194" s="104"/>
    </row>
    <row r="195" ht="13.5">
      <c r="G195" s="104"/>
    </row>
    <row r="196" ht="13.5">
      <c r="G196" s="104"/>
    </row>
    <row r="197" ht="13.5">
      <c r="G197" s="104"/>
    </row>
    <row r="198" ht="13.5">
      <c r="G198" s="104"/>
    </row>
    <row r="199" ht="13.5">
      <c r="G199" s="104"/>
    </row>
    <row r="200" ht="13.5">
      <c r="G200" s="104"/>
    </row>
    <row r="201" ht="13.5">
      <c r="G201" s="104"/>
    </row>
    <row r="202" ht="13.5">
      <c r="G202" s="104"/>
    </row>
    <row r="203" ht="13.5">
      <c r="G203" s="104"/>
    </row>
    <row r="204" ht="13.5">
      <c r="G204" s="104"/>
    </row>
    <row r="205" ht="13.5">
      <c r="G205" s="104"/>
    </row>
  </sheetData>
  <sheetProtection/>
  <autoFilter ref="A7:AE84"/>
  <mergeCells count="25">
    <mergeCell ref="G4:N5"/>
    <mergeCell ref="O4:R4"/>
    <mergeCell ref="S4:V4"/>
    <mergeCell ref="W4:Z4"/>
    <mergeCell ref="AA4:AE5"/>
    <mergeCell ref="Y5:Z5"/>
    <mergeCell ref="A85:N85"/>
    <mergeCell ref="O86:P86"/>
    <mergeCell ref="Q86:R86"/>
    <mergeCell ref="S86:T86"/>
    <mergeCell ref="U86:V86"/>
    <mergeCell ref="W86:X86"/>
    <mergeCell ref="Y86:Z86"/>
    <mergeCell ref="J87:N87"/>
    <mergeCell ref="A89:AE89"/>
    <mergeCell ref="A90:T90"/>
    <mergeCell ref="U90:AE90"/>
    <mergeCell ref="A91:Z91"/>
    <mergeCell ref="AA91:AE91"/>
    <mergeCell ref="A92:Z92"/>
    <mergeCell ref="AA92:AE92"/>
    <mergeCell ref="A93:Z93"/>
    <mergeCell ref="AA93:AE93"/>
    <mergeCell ref="A94:Z94"/>
    <mergeCell ref="AA94:AE94"/>
  </mergeCells>
  <printOptions horizontalCentered="1"/>
  <pageMargins left="0.2362204724409449" right="0.2362204724409449" top="0.7874015748031497" bottom="0.5905511811023623" header="0.1968503937007874" footer="0"/>
  <pageSetup cellComments="asDisplayed" fitToHeight="0" horizontalDpi="600" verticalDpi="600" orientation="landscape" paperSize="9" scale="75" r:id="rId3"/>
  <headerFooter differentFirst="1" scaleWithDoc="0" alignWithMargins="0">
    <oddHeader>&amp;C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0"/>
  <sheetViews>
    <sheetView showGridLines="0" showZeros="0" view="pageBreakPreview" zoomScale="90" zoomScaleNormal="90" zoomScaleSheetLayoutView="90" zoomScalePageLayoutView="0" workbookViewId="0" topLeftCell="A1">
      <selection activeCell="AG6" sqref="AG6"/>
    </sheetView>
  </sheetViews>
  <sheetFormatPr defaultColWidth="11.50390625" defaultRowHeight="12.75"/>
  <cols>
    <col min="1" max="1" width="5.125" style="1" customWidth="1"/>
    <col min="2" max="2" width="33.625" style="120" customWidth="1"/>
    <col min="3" max="3" width="8.50390625" style="3" customWidth="1"/>
    <col min="4" max="6" width="4.625" style="2" customWidth="1"/>
    <col min="7" max="7" width="6.00390625" style="2" customWidth="1"/>
    <col min="8" max="26" width="4.625" style="2" customWidth="1"/>
    <col min="27" max="27" width="4.625" style="56" customWidth="1"/>
    <col min="28" max="28" width="7.625" style="2" customWidth="1"/>
    <col min="29" max="29" width="5.625" style="2" customWidth="1"/>
    <col min="30" max="30" width="13.00390625" style="2" customWidth="1"/>
    <col min="31" max="31" width="6.00390625" style="2" customWidth="1"/>
    <col min="32" max="32" width="7.125" style="2" customWidth="1"/>
    <col min="33" max="33" width="5.625" style="2" customWidth="1"/>
    <col min="34" max="16384" width="11.50390625" style="2" customWidth="1"/>
  </cols>
  <sheetData>
    <row r="1" spans="1:30" s="259" customFormat="1" ht="18" customHeight="1">
      <c r="A1" s="254" t="s">
        <v>136</v>
      </c>
      <c r="B1" s="255"/>
      <c r="C1" s="258"/>
      <c r="D1" s="258"/>
      <c r="E1" s="258"/>
      <c r="F1" s="258"/>
      <c r="G1" s="258"/>
      <c r="H1" s="258"/>
      <c r="I1" s="258"/>
      <c r="AA1" s="260"/>
      <c r="AC1" s="261"/>
      <c r="AD1" s="296" t="s">
        <v>141</v>
      </c>
    </row>
    <row r="2" spans="1:27" s="259" customFormat="1" ht="18" customHeight="1">
      <c r="A2" s="254" t="s">
        <v>44</v>
      </c>
      <c r="B2" s="255"/>
      <c r="C2" s="258"/>
      <c r="D2" s="258"/>
      <c r="E2" s="258"/>
      <c r="F2" s="258"/>
      <c r="G2" s="258"/>
      <c r="H2" s="258"/>
      <c r="I2" s="258"/>
      <c r="AA2" s="260"/>
    </row>
    <row r="3" spans="1:27" s="259" customFormat="1" ht="18" customHeight="1" thickBot="1">
      <c r="A3" s="256" t="s">
        <v>42</v>
      </c>
      <c r="B3" s="257"/>
      <c r="C3" s="262"/>
      <c r="Q3" s="263"/>
      <c r="S3" s="263"/>
      <c r="U3" s="263"/>
      <c r="W3" s="263"/>
      <c r="Y3" s="263"/>
      <c r="AA3" s="264"/>
    </row>
    <row r="4" spans="6:31" ht="15" customHeight="1" thickBot="1" thickTop="1">
      <c r="F4" s="4"/>
      <c r="G4" s="321" t="s">
        <v>3</v>
      </c>
      <c r="H4" s="322"/>
      <c r="I4" s="322"/>
      <c r="J4" s="322"/>
      <c r="K4" s="322"/>
      <c r="L4" s="322"/>
      <c r="M4" s="322"/>
      <c r="N4" s="323"/>
      <c r="O4" s="327" t="s">
        <v>0</v>
      </c>
      <c r="P4" s="328"/>
      <c r="Q4" s="328"/>
      <c r="R4" s="328"/>
      <c r="S4" s="327" t="s">
        <v>1</v>
      </c>
      <c r="T4" s="328"/>
      <c r="U4" s="328"/>
      <c r="V4" s="328"/>
      <c r="W4" s="327" t="s">
        <v>2</v>
      </c>
      <c r="X4" s="328"/>
      <c r="Y4" s="328"/>
      <c r="Z4" s="329"/>
      <c r="AA4" s="330" t="s">
        <v>33</v>
      </c>
      <c r="AB4" s="331"/>
      <c r="AC4" s="331"/>
      <c r="AD4" s="331"/>
      <c r="AE4" s="332"/>
    </row>
    <row r="5" spans="6:31" ht="15" customHeight="1" thickBot="1" thickTop="1">
      <c r="F5" s="4"/>
      <c r="G5" s="324"/>
      <c r="H5" s="325"/>
      <c r="I5" s="325"/>
      <c r="J5" s="325"/>
      <c r="K5" s="325"/>
      <c r="L5" s="325"/>
      <c r="M5" s="325"/>
      <c r="N5" s="326"/>
      <c r="O5" s="5" t="s">
        <v>4</v>
      </c>
      <c r="P5" s="5"/>
      <c r="Q5" s="5" t="s">
        <v>5</v>
      </c>
      <c r="R5" s="5"/>
      <c r="S5" s="5" t="s">
        <v>6</v>
      </c>
      <c r="T5" s="5"/>
      <c r="U5" s="5" t="s">
        <v>7</v>
      </c>
      <c r="V5" s="5"/>
      <c r="W5" s="6" t="s">
        <v>8</v>
      </c>
      <c r="X5" s="6"/>
      <c r="Y5" s="327" t="s">
        <v>9</v>
      </c>
      <c r="Z5" s="329"/>
      <c r="AA5" s="333"/>
      <c r="AB5" s="334"/>
      <c r="AC5" s="334"/>
      <c r="AD5" s="334"/>
      <c r="AE5" s="335"/>
    </row>
    <row r="6" spans="1:31" s="62" customFormat="1" ht="208.5" customHeight="1" thickBot="1" thickTop="1">
      <c r="A6" s="7" t="s">
        <v>10</v>
      </c>
      <c r="B6" s="8" t="s">
        <v>19</v>
      </c>
      <c r="C6" s="9" t="s">
        <v>34</v>
      </c>
      <c r="D6" s="69" t="s">
        <v>15</v>
      </c>
      <c r="E6" s="69" t="s">
        <v>26</v>
      </c>
      <c r="F6" s="69" t="s">
        <v>27</v>
      </c>
      <c r="G6" s="70" t="s">
        <v>11</v>
      </c>
      <c r="H6" s="71" t="s">
        <v>21</v>
      </c>
      <c r="I6" s="72" t="s">
        <v>22</v>
      </c>
      <c r="J6" s="72" t="s">
        <v>23</v>
      </c>
      <c r="K6" s="72" t="s">
        <v>24</v>
      </c>
      <c r="L6" s="72" t="s">
        <v>25</v>
      </c>
      <c r="M6" s="73" t="s">
        <v>31</v>
      </c>
      <c r="N6" s="74" t="s">
        <v>30</v>
      </c>
      <c r="O6" s="71" t="s">
        <v>12</v>
      </c>
      <c r="P6" s="75" t="s">
        <v>18</v>
      </c>
      <c r="Q6" s="71" t="s">
        <v>12</v>
      </c>
      <c r="R6" s="75" t="s">
        <v>18</v>
      </c>
      <c r="S6" s="71" t="s">
        <v>12</v>
      </c>
      <c r="T6" s="75" t="s">
        <v>18</v>
      </c>
      <c r="U6" s="71" t="s">
        <v>12</v>
      </c>
      <c r="V6" s="75" t="s">
        <v>18</v>
      </c>
      <c r="W6" s="71" t="s">
        <v>12</v>
      </c>
      <c r="X6" s="76" t="s">
        <v>18</v>
      </c>
      <c r="Y6" s="77" t="s">
        <v>12</v>
      </c>
      <c r="Z6" s="76" t="s">
        <v>18</v>
      </c>
      <c r="AA6" s="217" t="s">
        <v>20</v>
      </c>
      <c r="AB6" s="90" t="s">
        <v>91</v>
      </c>
      <c r="AC6" s="90" t="s">
        <v>92</v>
      </c>
      <c r="AD6" s="90" t="s">
        <v>93</v>
      </c>
      <c r="AE6" s="90" t="s">
        <v>94</v>
      </c>
    </row>
    <row r="7" spans="1:31" s="56" customFormat="1" ht="16.5" thickBot="1" thickTop="1">
      <c r="A7" s="61">
        <v>1</v>
      </c>
      <c r="B7" s="12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50">
        <v>15</v>
      </c>
      <c r="P7" s="51">
        <v>16</v>
      </c>
      <c r="Q7" s="50">
        <v>17</v>
      </c>
      <c r="R7" s="51">
        <v>18</v>
      </c>
      <c r="S7" s="50">
        <v>19</v>
      </c>
      <c r="T7" s="51">
        <v>20</v>
      </c>
      <c r="U7" s="50">
        <v>21</v>
      </c>
      <c r="V7" s="51">
        <v>22</v>
      </c>
      <c r="W7" s="50">
        <v>23</v>
      </c>
      <c r="X7" s="51">
        <v>24</v>
      </c>
      <c r="Y7" s="50">
        <v>25</v>
      </c>
      <c r="Z7" s="51">
        <v>26</v>
      </c>
      <c r="AA7" s="51">
        <v>27</v>
      </c>
      <c r="AB7" s="51">
        <v>28</v>
      </c>
      <c r="AC7" s="51">
        <v>29</v>
      </c>
      <c r="AD7" s="51">
        <v>30</v>
      </c>
      <c r="AE7" s="51">
        <v>31</v>
      </c>
    </row>
    <row r="8" spans="1:31" s="104" customFormat="1" ht="15" thickBot="1" thickTop="1">
      <c r="A8" s="193" t="s">
        <v>117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218"/>
      <c r="AB8" s="192"/>
      <c r="AC8" s="192"/>
      <c r="AD8" s="192"/>
      <c r="AE8" s="194"/>
    </row>
    <row r="9" spans="1:33" ht="14.25" thickTop="1">
      <c r="A9" s="10">
        <v>1</v>
      </c>
      <c r="B9" s="122" t="s">
        <v>45</v>
      </c>
      <c r="C9" s="43"/>
      <c r="D9" s="10">
        <v>1</v>
      </c>
      <c r="E9" s="44"/>
      <c r="F9" s="80" t="s">
        <v>39</v>
      </c>
      <c r="G9" s="45">
        <v>5</v>
      </c>
      <c r="H9" s="48">
        <v>5</v>
      </c>
      <c r="I9" s="64">
        <v>0</v>
      </c>
      <c r="J9" s="81"/>
      <c r="K9" s="64"/>
      <c r="L9" s="64"/>
      <c r="M9" s="64"/>
      <c r="N9" s="64"/>
      <c r="O9" s="48">
        <v>5</v>
      </c>
      <c r="P9" s="46"/>
      <c r="Q9" s="48"/>
      <c r="R9" s="46"/>
      <c r="S9" s="48"/>
      <c r="T9" s="46"/>
      <c r="U9" s="48"/>
      <c r="V9" s="46"/>
      <c r="W9" s="48"/>
      <c r="X9" s="46"/>
      <c r="Y9" s="48"/>
      <c r="Z9" s="46"/>
      <c r="AA9" s="10"/>
      <c r="AB9" s="82">
        <v>0.5</v>
      </c>
      <c r="AC9" s="82"/>
      <c r="AD9" s="82">
        <v>0.5</v>
      </c>
      <c r="AE9" s="82"/>
      <c r="AF9" s="180" t="s">
        <v>96</v>
      </c>
      <c r="AG9" s="181">
        <f>SUMIF($F$9:$F$83,1,$D$9:$D$84)</f>
        <v>27</v>
      </c>
    </row>
    <row r="10" spans="1:35" ht="13.5">
      <c r="A10" s="34">
        <v>2</v>
      </c>
      <c r="B10" s="105" t="s">
        <v>38</v>
      </c>
      <c r="C10" s="33"/>
      <c r="D10" s="139">
        <v>2</v>
      </c>
      <c r="E10" s="35"/>
      <c r="F10" s="93" t="s">
        <v>39</v>
      </c>
      <c r="G10" s="36">
        <v>30</v>
      </c>
      <c r="H10" s="37">
        <v>0</v>
      </c>
      <c r="I10" s="38"/>
      <c r="J10" s="17"/>
      <c r="K10" s="38">
        <v>30</v>
      </c>
      <c r="L10" s="38"/>
      <c r="M10" s="38"/>
      <c r="N10" s="38"/>
      <c r="O10" s="37"/>
      <c r="P10" s="39">
        <v>30</v>
      </c>
      <c r="Q10" s="37"/>
      <c r="R10" s="39"/>
      <c r="S10" s="37"/>
      <c r="T10" s="39"/>
      <c r="U10" s="37"/>
      <c r="V10" s="39"/>
      <c r="W10" s="37"/>
      <c r="X10" s="39"/>
      <c r="Y10" s="37"/>
      <c r="Z10" s="39"/>
      <c r="AA10" s="34"/>
      <c r="AB10" s="94">
        <f>D10/2</f>
        <v>1</v>
      </c>
      <c r="AC10" s="94"/>
      <c r="AD10" s="94">
        <v>1</v>
      </c>
      <c r="AE10" s="94"/>
      <c r="AF10" s="180" t="s">
        <v>97</v>
      </c>
      <c r="AG10" s="181">
        <f>SUMIF($F$9:$F$83,2,$D$9:$D$84)</f>
        <v>33</v>
      </c>
      <c r="AI10" s="136"/>
    </row>
    <row r="11" spans="1:33" ht="13.5">
      <c r="A11" s="34">
        <v>3</v>
      </c>
      <c r="B11" s="105" t="s">
        <v>46</v>
      </c>
      <c r="C11" s="33"/>
      <c r="D11" s="34">
        <v>1</v>
      </c>
      <c r="E11" s="35"/>
      <c r="F11" s="93" t="s">
        <v>39</v>
      </c>
      <c r="G11" s="36">
        <v>15</v>
      </c>
      <c r="H11" s="37">
        <v>0</v>
      </c>
      <c r="I11" s="38"/>
      <c r="J11" s="17"/>
      <c r="K11" s="38">
        <v>15</v>
      </c>
      <c r="L11" s="38"/>
      <c r="M11" s="38"/>
      <c r="N11" s="38"/>
      <c r="O11" s="37"/>
      <c r="P11" s="39">
        <v>15</v>
      </c>
      <c r="Q11" s="37"/>
      <c r="R11" s="39"/>
      <c r="S11" s="37"/>
      <c r="T11" s="39"/>
      <c r="U11" s="37"/>
      <c r="V11" s="39"/>
      <c r="W11" s="37"/>
      <c r="X11" s="39"/>
      <c r="Y11" s="37"/>
      <c r="Z11" s="39"/>
      <c r="AA11" s="34"/>
      <c r="AB11" s="94">
        <f aca="true" t="shared" si="0" ref="AB11:AB17">D11/2</f>
        <v>0.5</v>
      </c>
      <c r="AC11" s="94"/>
      <c r="AD11" s="94"/>
      <c r="AE11" s="94"/>
      <c r="AF11" s="182" t="s">
        <v>98</v>
      </c>
      <c r="AG11" s="183">
        <f>SUMIF($F$9:$F$83,3,$D$9:$D$84)</f>
        <v>31</v>
      </c>
    </row>
    <row r="12" spans="1:33" ht="13.5">
      <c r="A12" s="34">
        <v>4</v>
      </c>
      <c r="B12" s="105" t="s">
        <v>47</v>
      </c>
      <c r="C12" s="33"/>
      <c r="D12" s="34">
        <v>2</v>
      </c>
      <c r="E12" s="35"/>
      <c r="F12" s="93" t="s">
        <v>37</v>
      </c>
      <c r="G12" s="36">
        <v>20</v>
      </c>
      <c r="H12" s="37">
        <v>20</v>
      </c>
      <c r="I12" s="38">
        <v>0</v>
      </c>
      <c r="J12" s="17"/>
      <c r="K12" s="38"/>
      <c r="L12" s="38"/>
      <c r="M12" s="38"/>
      <c r="N12" s="38"/>
      <c r="O12" s="37"/>
      <c r="P12" s="39"/>
      <c r="Q12" s="37">
        <v>20</v>
      </c>
      <c r="R12" s="39"/>
      <c r="S12" s="37"/>
      <c r="T12" s="39"/>
      <c r="U12" s="37"/>
      <c r="V12" s="39"/>
      <c r="W12" s="37"/>
      <c r="X12" s="39"/>
      <c r="Y12" s="37"/>
      <c r="Z12" s="39"/>
      <c r="AA12" s="34"/>
      <c r="AB12" s="94">
        <f t="shared" si="0"/>
        <v>1</v>
      </c>
      <c r="AC12" s="94"/>
      <c r="AD12" s="94">
        <v>1</v>
      </c>
      <c r="AE12" s="94"/>
      <c r="AF12" s="182" t="s">
        <v>99</v>
      </c>
      <c r="AG12" s="183">
        <f>SUMIF($F$9:$F$83,4,$D$9:$D$84)</f>
        <v>29</v>
      </c>
    </row>
    <row r="13" spans="1:33" ht="13.5">
      <c r="A13" s="11" t="s">
        <v>113</v>
      </c>
      <c r="B13" s="125" t="s">
        <v>104</v>
      </c>
      <c r="C13" s="33"/>
      <c r="D13" s="34">
        <v>1</v>
      </c>
      <c r="E13" s="35"/>
      <c r="F13" s="93" t="s">
        <v>39</v>
      </c>
      <c r="G13" s="36">
        <v>30</v>
      </c>
      <c r="H13" s="37">
        <v>0</v>
      </c>
      <c r="I13" s="38"/>
      <c r="J13" s="17"/>
      <c r="K13" s="38"/>
      <c r="L13" s="38">
        <v>30</v>
      </c>
      <c r="M13" s="38"/>
      <c r="N13" s="38"/>
      <c r="O13" s="37"/>
      <c r="P13" s="39">
        <v>30</v>
      </c>
      <c r="Q13" s="37"/>
      <c r="R13" s="39"/>
      <c r="S13" s="37"/>
      <c r="T13" s="39"/>
      <c r="U13" s="37"/>
      <c r="V13" s="39"/>
      <c r="W13" s="37"/>
      <c r="X13" s="39"/>
      <c r="Y13" s="37"/>
      <c r="Z13" s="39"/>
      <c r="AA13" s="34">
        <v>1</v>
      </c>
      <c r="AB13" s="94">
        <f t="shared" si="0"/>
        <v>0.5</v>
      </c>
      <c r="AC13" s="94"/>
      <c r="AD13" s="94"/>
      <c r="AE13" s="94"/>
      <c r="AF13" s="184" t="s">
        <v>100</v>
      </c>
      <c r="AG13" s="185">
        <f>SUMIF($F$9:$F$83,5,$D$9:$D$84)</f>
        <v>30</v>
      </c>
    </row>
    <row r="14" spans="1:33" ht="13.5">
      <c r="A14" s="11" t="s">
        <v>114</v>
      </c>
      <c r="B14" s="125" t="s">
        <v>105</v>
      </c>
      <c r="C14" s="33"/>
      <c r="D14" s="34">
        <v>2</v>
      </c>
      <c r="E14" s="35"/>
      <c r="F14" s="93" t="s">
        <v>37</v>
      </c>
      <c r="G14" s="36">
        <v>30</v>
      </c>
      <c r="H14" s="37"/>
      <c r="I14" s="38"/>
      <c r="J14" s="17"/>
      <c r="K14" s="38"/>
      <c r="L14" s="38">
        <v>30</v>
      </c>
      <c r="M14" s="38"/>
      <c r="N14" s="38"/>
      <c r="O14" s="37"/>
      <c r="P14" s="39"/>
      <c r="Q14" s="37"/>
      <c r="R14" s="39">
        <v>30</v>
      </c>
      <c r="S14" s="37"/>
      <c r="T14" s="39"/>
      <c r="U14" s="37"/>
      <c r="V14" s="39"/>
      <c r="W14" s="37"/>
      <c r="X14" s="39"/>
      <c r="Y14" s="37"/>
      <c r="Z14" s="39"/>
      <c r="AA14" s="34">
        <v>2</v>
      </c>
      <c r="AB14" s="94">
        <f t="shared" si="0"/>
        <v>1</v>
      </c>
      <c r="AC14" s="94"/>
      <c r="AD14" s="94"/>
      <c r="AE14" s="94"/>
      <c r="AF14" s="184" t="s">
        <v>101</v>
      </c>
      <c r="AG14" s="185">
        <f>SUMIF($F$9:$F$83,6,$D$9:$D$84)</f>
        <v>30</v>
      </c>
    </row>
    <row r="15" spans="1:33" ht="13.5">
      <c r="A15" s="11" t="s">
        <v>115</v>
      </c>
      <c r="B15" s="125" t="s">
        <v>106</v>
      </c>
      <c r="C15" s="33"/>
      <c r="D15" s="34">
        <v>1</v>
      </c>
      <c r="E15" s="35"/>
      <c r="F15" s="93" t="s">
        <v>40</v>
      </c>
      <c r="G15" s="36">
        <v>30</v>
      </c>
      <c r="H15" s="37"/>
      <c r="I15" s="38"/>
      <c r="J15" s="17"/>
      <c r="K15" s="38"/>
      <c r="L15" s="38">
        <v>30</v>
      </c>
      <c r="M15" s="38"/>
      <c r="N15" s="38"/>
      <c r="O15" s="37"/>
      <c r="P15" s="39"/>
      <c r="Q15" s="37"/>
      <c r="R15" s="39"/>
      <c r="S15" s="37"/>
      <c r="T15" s="39">
        <v>30</v>
      </c>
      <c r="U15" s="37"/>
      <c r="V15" s="39"/>
      <c r="W15" s="37"/>
      <c r="X15" s="39"/>
      <c r="Y15" s="37"/>
      <c r="Z15" s="39"/>
      <c r="AA15" s="34">
        <v>1</v>
      </c>
      <c r="AB15" s="94">
        <f t="shared" si="0"/>
        <v>0.5</v>
      </c>
      <c r="AC15" s="94"/>
      <c r="AD15" s="94"/>
      <c r="AE15" s="94"/>
      <c r="AG15" s="136">
        <f>SUM(AG9:AG14)</f>
        <v>180</v>
      </c>
    </row>
    <row r="16" spans="1:31" ht="13.5">
      <c r="A16" s="11" t="s">
        <v>116</v>
      </c>
      <c r="B16" s="125" t="s">
        <v>107</v>
      </c>
      <c r="C16" s="12"/>
      <c r="D16" s="11">
        <v>2</v>
      </c>
      <c r="E16" s="13" t="s">
        <v>41</v>
      </c>
      <c r="F16" s="14" t="s">
        <v>41</v>
      </c>
      <c r="G16" s="15">
        <v>30</v>
      </c>
      <c r="H16" s="16"/>
      <c r="I16" s="211"/>
      <c r="J16" s="17"/>
      <c r="K16" s="211"/>
      <c r="L16" s="211">
        <v>30</v>
      </c>
      <c r="M16" s="211"/>
      <c r="N16" s="211"/>
      <c r="O16" s="16"/>
      <c r="P16" s="18"/>
      <c r="Q16" s="16"/>
      <c r="R16" s="18"/>
      <c r="S16" s="16"/>
      <c r="T16" s="18"/>
      <c r="U16" s="16"/>
      <c r="V16" s="18">
        <v>30</v>
      </c>
      <c r="W16" s="16"/>
      <c r="X16" s="18"/>
      <c r="Y16" s="16"/>
      <c r="Z16" s="18"/>
      <c r="AA16" s="11">
        <v>2</v>
      </c>
      <c r="AB16" s="79">
        <f t="shared" si="0"/>
        <v>1</v>
      </c>
      <c r="AC16" s="79"/>
      <c r="AD16" s="79"/>
      <c r="AE16" s="79"/>
    </row>
    <row r="17" spans="1:31" ht="14.25" thickBot="1">
      <c r="A17" s="11">
        <v>6</v>
      </c>
      <c r="B17" s="123" t="s">
        <v>48</v>
      </c>
      <c r="C17" s="19"/>
      <c r="D17" s="20"/>
      <c r="E17" s="21"/>
      <c r="F17" s="22" t="s">
        <v>37</v>
      </c>
      <c r="G17" s="15">
        <v>60</v>
      </c>
      <c r="H17" s="23">
        <v>0</v>
      </c>
      <c r="I17" s="24">
        <v>60</v>
      </c>
      <c r="J17" s="211"/>
      <c r="K17" s="24"/>
      <c r="L17" s="24"/>
      <c r="M17" s="24"/>
      <c r="N17" s="24"/>
      <c r="O17" s="23"/>
      <c r="P17" s="25">
        <v>30</v>
      </c>
      <c r="Q17" s="23"/>
      <c r="R17" s="25">
        <v>30</v>
      </c>
      <c r="S17" s="23"/>
      <c r="T17" s="25"/>
      <c r="U17" s="23"/>
      <c r="V17" s="25"/>
      <c r="W17" s="23"/>
      <c r="X17" s="25"/>
      <c r="Y17" s="23"/>
      <c r="Z17" s="25"/>
      <c r="AA17" s="11"/>
      <c r="AB17" s="79">
        <f t="shared" si="0"/>
        <v>0</v>
      </c>
      <c r="AC17" s="79"/>
      <c r="AD17" s="79"/>
      <c r="AE17" s="79"/>
    </row>
    <row r="18" spans="1:31" s="104" customFormat="1" ht="15" thickBot="1" thickTop="1">
      <c r="A18" s="131" t="s">
        <v>11</v>
      </c>
      <c r="B18" s="132"/>
      <c r="C18" s="26"/>
      <c r="D18" s="27">
        <f>SUM(D9:D17)</f>
        <v>12</v>
      </c>
      <c r="E18" s="28"/>
      <c r="F18" s="28"/>
      <c r="G18" s="27">
        <f aca="true" t="shared" si="1" ref="G18:AE18">SUM(G9:G17)</f>
        <v>250</v>
      </c>
      <c r="H18" s="29">
        <f t="shared" si="1"/>
        <v>25</v>
      </c>
      <c r="I18" s="30">
        <f t="shared" si="1"/>
        <v>60</v>
      </c>
      <c r="J18" s="30">
        <f t="shared" si="1"/>
        <v>0</v>
      </c>
      <c r="K18" s="30">
        <f t="shared" si="1"/>
        <v>45</v>
      </c>
      <c r="L18" s="30">
        <f t="shared" si="1"/>
        <v>120</v>
      </c>
      <c r="M18" s="30">
        <f t="shared" si="1"/>
        <v>0</v>
      </c>
      <c r="N18" s="31">
        <f t="shared" si="1"/>
        <v>0</v>
      </c>
      <c r="O18" s="29">
        <f t="shared" si="1"/>
        <v>5</v>
      </c>
      <c r="P18" s="31">
        <f t="shared" si="1"/>
        <v>105</v>
      </c>
      <c r="Q18" s="29">
        <f t="shared" si="1"/>
        <v>20</v>
      </c>
      <c r="R18" s="31">
        <f t="shared" si="1"/>
        <v>60</v>
      </c>
      <c r="S18" s="29">
        <f t="shared" si="1"/>
        <v>0</v>
      </c>
      <c r="T18" s="32">
        <f t="shared" si="1"/>
        <v>30</v>
      </c>
      <c r="U18" s="29">
        <f t="shared" si="1"/>
        <v>0</v>
      </c>
      <c r="V18" s="31">
        <f t="shared" si="1"/>
        <v>30</v>
      </c>
      <c r="W18" s="29">
        <f t="shared" si="1"/>
        <v>0</v>
      </c>
      <c r="X18" s="31">
        <f t="shared" si="1"/>
        <v>0</v>
      </c>
      <c r="Y18" s="29">
        <f t="shared" si="1"/>
        <v>0</v>
      </c>
      <c r="Z18" s="31">
        <f t="shared" si="1"/>
        <v>0</v>
      </c>
      <c r="AA18" s="51">
        <f t="shared" si="1"/>
        <v>6</v>
      </c>
      <c r="AB18" s="31">
        <f t="shared" si="1"/>
        <v>6</v>
      </c>
      <c r="AC18" s="31">
        <f t="shared" si="1"/>
        <v>0</v>
      </c>
      <c r="AD18" s="31">
        <f t="shared" si="1"/>
        <v>2.5</v>
      </c>
      <c r="AE18" s="31">
        <f t="shared" si="1"/>
        <v>0</v>
      </c>
    </row>
    <row r="19" spans="1:31" ht="15" thickBot="1" thickTop="1">
      <c r="A19" s="193" t="s">
        <v>118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218"/>
      <c r="AB19" s="192"/>
      <c r="AC19" s="192"/>
      <c r="AD19" s="192"/>
      <c r="AE19" s="194"/>
    </row>
    <row r="20" spans="1:31" ht="14.25" thickTop="1">
      <c r="A20" s="10">
        <v>7</v>
      </c>
      <c r="B20" s="124" t="s">
        <v>49</v>
      </c>
      <c r="C20" s="43"/>
      <c r="D20" s="10">
        <v>3</v>
      </c>
      <c r="E20" s="44" t="s">
        <v>39</v>
      </c>
      <c r="F20" s="44" t="s">
        <v>39</v>
      </c>
      <c r="G20" s="45">
        <v>30</v>
      </c>
      <c r="H20" s="48">
        <v>15</v>
      </c>
      <c r="I20" s="64">
        <v>15</v>
      </c>
      <c r="J20" s="64"/>
      <c r="K20" s="64"/>
      <c r="L20" s="64"/>
      <c r="M20" s="64"/>
      <c r="N20" s="64"/>
      <c r="O20" s="48">
        <v>15</v>
      </c>
      <c r="P20" s="46">
        <v>15</v>
      </c>
      <c r="Q20" s="48"/>
      <c r="R20" s="46"/>
      <c r="S20" s="48"/>
      <c r="T20" s="46"/>
      <c r="U20" s="48"/>
      <c r="V20" s="46"/>
      <c r="W20" s="48"/>
      <c r="X20" s="46"/>
      <c r="Y20" s="48"/>
      <c r="Z20" s="46"/>
      <c r="AA20" s="48"/>
      <c r="AB20" s="83">
        <f>D20/2</f>
        <v>1.5</v>
      </c>
      <c r="AC20" s="82"/>
      <c r="AD20" s="82">
        <v>2</v>
      </c>
      <c r="AE20" s="82"/>
    </row>
    <row r="21" spans="1:31" ht="13.5">
      <c r="A21" s="34">
        <v>8</v>
      </c>
      <c r="B21" s="125" t="s">
        <v>50</v>
      </c>
      <c r="C21" s="33"/>
      <c r="D21" s="139">
        <v>4</v>
      </c>
      <c r="E21" s="35" t="s">
        <v>39</v>
      </c>
      <c r="F21" s="35" t="s">
        <v>39</v>
      </c>
      <c r="G21" s="36">
        <v>45</v>
      </c>
      <c r="H21" s="37">
        <v>30</v>
      </c>
      <c r="I21" s="38">
        <v>15</v>
      </c>
      <c r="J21" s="17"/>
      <c r="K21" s="38"/>
      <c r="L21" s="38"/>
      <c r="M21" s="38"/>
      <c r="N21" s="38"/>
      <c r="O21" s="37">
        <v>30</v>
      </c>
      <c r="P21" s="39">
        <v>15</v>
      </c>
      <c r="Q21" s="37"/>
      <c r="R21" s="39"/>
      <c r="S21" s="37"/>
      <c r="T21" s="39"/>
      <c r="U21" s="37"/>
      <c r="V21" s="39"/>
      <c r="W21" s="37"/>
      <c r="X21" s="39"/>
      <c r="Y21" s="37"/>
      <c r="Z21" s="39"/>
      <c r="AA21" s="37"/>
      <c r="AB21" s="95">
        <f aca="true" t="shared" si="2" ref="AB21:AB28">D21/2</f>
        <v>2</v>
      </c>
      <c r="AC21" s="94"/>
      <c r="AD21" s="94">
        <v>4</v>
      </c>
      <c r="AE21" s="94"/>
    </row>
    <row r="22" spans="1:32" ht="13.5">
      <c r="A22" s="34">
        <v>9</v>
      </c>
      <c r="B22" s="298" t="s">
        <v>51</v>
      </c>
      <c r="C22" s="33"/>
      <c r="D22" s="297">
        <v>4</v>
      </c>
      <c r="E22" s="35" t="s">
        <v>37</v>
      </c>
      <c r="F22" s="35" t="s">
        <v>37</v>
      </c>
      <c r="G22" s="36">
        <v>30</v>
      </c>
      <c r="H22" s="37">
        <v>15</v>
      </c>
      <c r="I22" s="38">
        <v>15</v>
      </c>
      <c r="J22" s="17"/>
      <c r="K22" s="38"/>
      <c r="L22" s="38"/>
      <c r="M22" s="38"/>
      <c r="N22" s="38"/>
      <c r="O22" s="37"/>
      <c r="P22" s="39"/>
      <c r="Q22" s="37">
        <v>15</v>
      </c>
      <c r="R22" s="39">
        <v>15</v>
      </c>
      <c r="S22" s="37"/>
      <c r="T22" s="39"/>
      <c r="U22" s="37"/>
      <c r="V22" s="39"/>
      <c r="W22" s="37"/>
      <c r="X22" s="39"/>
      <c r="Y22" s="37"/>
      <c r="Z22" s="39"/>
      <c r="AA22" s="37"/>
      <c r="AB22" s="95">
        <f t="shared" si="2"/>
        <v>2</v>
      </c>
      <c r="AC22" s="94"/>
      <c r="AD22" s="94">
        <v>2</v>
      </c>
      <c r="AE22" s="94"/>
      <c r="AF22" s="136" t="s">
        <v>142</v>
      </c>
    </row>
    <row r="23" spans="1:31" ht="26.25">
      <c r="A23" s="34">
        <v>10</v>
      </c>
      <c r="B23" s="320" t="s">
        <v>52</v>
      </c>
      <c r="C23" s="33"/>
      <c r="D23" s="34">
        <v>2</v>
      </c>
      <c r="E23" s="35"/>
      <c r="F23" s="35" t="s">
        <v>37</v>
      </c>
      <c r="G23" s="36">
        <v>30</v>
      </c>
      <c r="H23" s="37"/>
      <c r="I23" s="38">
        <v>30</v>
      </c>
      <c r="J23" s="17"/>
      <c r="K23" s="38"/>
      <c r="L23" s="38"/>
      <c r="M23" s="38"/>
      <c r="N23" s="38"/>
      <c r="O23" s="37"/>
      <c r="P23" s="39">
        <v>15</v>
      </c>
      <c r="Q23" s="37"/>
      <c r="R23" s="39">
        <v>15</v>
      </c>
      <c r="S23" s="37"/>
      <c r="T23" s="39"/>
      <c r="U23" s="37"/>
      <c r="V23" s="39"/>
      <c r="W23" s="37"/>
      <c r="X23" s="39"/>
      <c r="Y23" s="37"/>
      <c r="Z23" s="39"/>
      <c r="AA23" s="37"/>
      <c r="AB23" s="95">
        <f t="shared" si="2"/>
        <v>1</v>
      </c>
      <c r="AC23" s="94"/>
      <c r="AD23" s="94">
        <v>1</v>
      </c>
      <c r="AE23" s="94"/>
    </row>
    <row r="24" spans="1:31" ht="13.5">
      <c r="A24" s="34">
        <v>11</v>
      </c>
      <c r="B24" s="125" t="s">
        <v>53</v>
      </c>
      <c r="C24" s="33"/>
      <c r="D24" s="34">
        <v>4</v>
      </c>
      <c r="E24" s="35" t="s">
        <v>40</v>
      </c>
      <c r="F24" s="35" t="s">
        <v>40</v>
      </c>
      <c r="G24" s="36">
        <v>45</v>
      </c>
      <c r="H24" s="37">
        <v>30</v>
      </c>
      <c r="I24" s="38">
        <v>15</v>
      </c>
      <c r="J24" s="17"/>
      <c r="K24" s="38"/>
      <c r="L24" s="38"/>
      <c r="M24" s="38"/>
      <c r="N24" s="38"/>
      <c r="O24" s="37"/>
      <c r="P24" s="39"/>
      <c r="Q24" s="37"/>
      <c r="R24" s="39"/>
      <c r="S24" s="37">
        <v>30</v>
      </c>
      <c r="T24" s="39">
        <v>15</v>
      </c>
      <c r="U24" s="37"/>
      <c r="V24" s="39"/>
      <c r="W24" s="37"/>
      <c r="X24" s="39"/>
      <c r="Y24" s="37"/>
      <c r="Z24" s="39"/>
      <c r="AA24" s="37"/>
      <c r="AB24" s="95">
        <f t="shared" si="2"/>
        <v>2</v>
      </c>
      <c r="AC24" s="94"/>
      <c r="AD24" s="94">
        <v>3</v>
      </c>
      <c r="AE24" s="94"/>
    </row>
    <row r="25" spans="1:32" ht="13.5">
      <c r="A25" s="34">
        <v>12</v>
      </c>
      <c r="B25" s="318" t="s">
        <v>54</v>
      </c>
      <c r="C25" s="33"/>
      <c r="D25" s="297">
        <v>5</v>
      </c>
      <c r="E25" s="35" t="s">
        <v>40</v>
      </c>
      <c r="F25" s="35" t="s">
        <v>40</v>
      </c>
      <c r="G25" s="36">
        <v>45</v>
      </c>
      <c r="H25" s="37">
        <v>15</v>
      </c>
      <c r="I25" s="38">
        <v>30</v>
      </c>
      <c r="J25" s="17"/>
      <c r="K25" s="38"/>
      <c r="L25" s="38"/>
      <c r="M25" s="38"/>
      <c r="N25" s="38"/>
      <c r="O25" s="37"/>
      <c r="P25" s="39"/>
      <c r="Q25" s="37"/>
      <c r="R25" s="39"/>
      <c r="S25" s="37">
        <v>15</v>
      </c>
      <c r="T25" s="39">
        <v>30</v>
      </c>
      <c r="U25" s="37"/>
      <c r="V25" s="39"/>
      <c r="W25" s="37"/>
      <c r="X25" s="39"/>
      <c r="Y25" s="37"/>
      <c r="Z25" s="39"/>
      <c r="AA25" s="37"/>
      <c r="AB25" s="95">
        <f t="shared" si="2"/>
        <v>2.5</v>
      </c>
      <c r="AC25" s="94"/>
      <c r="AD25" s="94">
        <v>3</v>
      </c>
      <c r="AE25" s="94"/>
      <c r="AF25" s="136" t="s">
        <v>142</v>
      </c>
    </row>
    <row r="26" spans="1:32" ht="26.25">
      <c r="A26" s="34">
        <v>13</v>
      </c>
      <c r="B26" s="295" t="s">
        <v>140</v>
      </c>
      <c r="C26" s="138"/>
      <c r="D26" s="297">
        <v>2</v>
      </c>
      <c r="E26" s="35"/>
      <c r="F26" s="35" t="s">
        <v>40</v>
      </c>
      <c r="G26" s="36">
        <v>30</v>
      </c>
      <c r="H26" s="37">
        <v>15</v>
      </c>
      <c r="I26" s="38">
        <v>15</v>
      </c>
      <c r="J26" s="17"/>
      <c r="K26" s="38"/>
      <c r="L26" s="38"/>
      <c r="M26" s="38"/>
      <c r="N26" s="38"/>
      <c r="O26" s="37"/>
      <c r="P26" s="39"/>
      <c r="Q26" s="37"/>
      <c r="R26" s="39"/>
      <c r="S26" s="37">
        <v>15</v>
      </c>
      <c r="T26" s="39">
        <v>15</v>
      </c>
      <c r="U26" s="37"/>
      <c r="V26" s="39"/>
      <c r="W26" s="37"/>
      <c r="X26" s="39"/>
      <c r="Y26" s="37"/>
      <c r="Z26" s="39"/>
      <c r="AA26" s="37">
        <v>3</v>
      </c>
      <c r="AB26" s="95">
        <f t="shared" si="2"/>
        <v>1</v>
      </c>
      <c r="AC26" s="94"/>
      <c r="AD26" s="94">
        <v>1.5</v>
      </c>
      <c r="AE26" s="94"/>
      <c r="AF26" s="136" t="s">
        <v>143</v>
      </c>
    </row>
    <row r="27" spans="1:31" ht="26.25">
      <c r="A27" s="11">
        <v>14</v>
      </c>
      <c r="B27" s="319" t="s">
        <v>144</v>
      </c>
      <c r="C27" s="140"/>
      <c r="D27" s="141">
        <v>1</v>
      </c>
      <c r="E27" s="13"/>
      <c r="F27" s="13" t="s">
        <v>40</v>
      </c>
      <c r="G27" s="36">
        <v>15</v>
      </c>
      <c r="H27" s="16">
        <v>15</v>
      </c>
      <c r="I27" s="211">
        <v>0</v>
      </c>
      <c r="J27" s="17"/>
      <c r="K27" s="211"/>
      <c r="L27" s="211"/>
      <c r="M27" s="211"/>
      <c r="N27" s="211"/>
      <c r="O27" s="16"/>
      <c r="P27" s="18"/>
      <c r="Q27" s="16"/>
      <c r="R27" s="18"/>
      <c r="S27" s="16">
        <v>15</v>
      </c>
      <c r="T27" s="18"/>
      <c r="U27" s="16"/>
      <c r="V27" s="18"/>
      <c r="W27" s="16"/>
      <c r="X27" s="18"/>
      <c r="Y27" s="16"/>
      <c r="Z27" s="18"/>
      <c r="AA27" s="16">
        <v>1</v>
      </c>
      <c r="AB27" s="78">
        <f t="shared" si="2"/>
        <v>0.5</v>
      </c>
      <c r="AC27" s="79"/>
      <c r="AD27" s="79">
        <v>0.5</v>
      </c>
      <c r="AE27" s="79"/>
    </row>
    <row r="28" spans="1:31" ht="14.25" thickBot="1">
      <c r="A28" s="11">
        <v>15</v>
      </c>
      <c r="B28" s="317" t="s">
        <v>55</v>
      </c>
      <c r="C28" s="19"/>
      <c r="D28" s="302">
        <v>2</v>
      </c>
      <c r="E28" s="303"/>
      <c r="F28" s="304" t="s">
        <v>41</v>
      </c>
      <c r="G28" s="305">
        <v>30</v>
      </c>
      <c r="H28" s="306">
        <v>15</v>
      </c>
      <c r="I28" s="307">
        <v>15</v>
      </c>
      <c r="J28" s="308"/>
      <c r="K28" s="307"/>
      <c r="L28" s="307"/>
      <c r="M28" s="307"/>
      <c r="N28" s="307"/>
      <c r="O28" s="306"/>
      <c r="P28" s="309"/>
      <c r="Q28" s="306"/>
      <c r="R28" s="309"/>
      <c r="S28" s="306"/>
      <c r="T28" s="309"/>
      <c r="U28" s="306">
        <v>15</v>
      </c>
      <c r="V28" s="309">
        <v>15</v>
      </c>
      <c r="W28" s="306"/>
      <c r="X28" s="309"/>
      <c r="Y28" s="306"/>
      <c r="Z28" s="309"/>
      <c r="AA28" s="306"/>
      <c r="AB28" s="310">
        <f t="shared" si="2"/>
        <v>1</v>
      </c>
      <c r="AC28" s="311"/>
      <c r="AD28" s="311">
        <v>2</v>
      </c>
      <c r="AE28" s="79"/>
    </row>
    <row r="29" spans="1:39" s="104" customFormat="1" ht="15" thickBot="1" thickTop="1">
      <c r="A29" s="131" t="s">
        <v>11</v>
      </c>
      <c r="B29" s="132"/>
      <c r="C29" s="300"/>
      <c r="D29" s="41">
        <f>SUM(D20:D28)</f>
        <v>27</v>
      </c>
      <c r="E29" s="42"/>
      <c r="F29" s="42"/>
      <c r="G29" s="41">
        <f aca="true" t="shared" si="3" ref="G29:AE29">SUM(G20:G28)</f>
        <v>300</v>
      </c>
      <c r="H29" s="84">
        <f t="shared" si="3"/>
        <v>150</v>
      </c>
      <c r="I29" s="85">
        <f t="shared" si="3"/>
        <v>150</v>
      </c>
      <c r="J29" s="85">
        <f t="shared" si="3"/>
        <v>0</v>
      </c>
      <c r="K29" s="85">
        <f t="shared" si="3"/>
        <v>0</v>
      </c>
      <c r="L29" s="85">
        <f t="shared" si="3"/>
        <v>0</v>
      </c>
      <c r="M29" s="85">
        <f t="shared" si="3"/>
        <v>0</v>
      </c>
      <c r="N29" s="85">
        <f t="shared" si="3"/>
        <v>0</v>
      </c>
      <c r="O29" s="84">
        <f t="shared" si="3"/>
        <v>45</v>
      </c>
      <c r="P29" s="86">
        <f t="shared" si="3"/>
        <v>45</v>
      </c>
      <c r="Q29" s="84">
        <f t="shared" si="3"/>
        <v>15</v>
      </c>
      <c r="R29" s="86">
        <f t="shared" si="3"/>
        <v>30</v>
      </c>
      <c r="S29" s="84">
        <f t="shared" si="3"/>
        <v>75</v>
      </c>
      <c r="T29" s="87">
        <f t="shared" si="3"/>
        <v>60</v>
      </c>
      <c r="U29" s="84">
        <f t="shared" si="3"/>
        <v>15</v>
      </c>
      <c r="V29" s="86">
        <f t="shared" si="3"/>
        <v>15</v>
      </c>
      <c r="W29" s="84">
        <f t="shared" si="3"/>
        <v>0</v>
      </c>
      <c r="X29" s="86">
        <f t="shared" si="3"/>
        <v>0</v>
      </c>
      <c r="Y29" s="84">
        <f t="shared" si="3"/>
        <v>0</v>
      </c>
      <c r="Z29" s="86">
        <f t="shared" si="3"/>
        <v>0</v>
      </c>
      <c r="AA29" s="301">
        <f t="shared" si="3"/>
        <v>4</v>
      </c>
      <c r="AB29" s="86">
        <f t="shared" si="3"/>
        <v>13.5</v>
      </c>
      <c r="AC29" s="86">
        <f t="shared" si="3"/>
        <v>0</v>
      </c>
      <c r="AD29" s="86">
        <f t="shared" si="3"/>
        <v>19</v>
      </c>
      <c r="AE29" s="31">
        <f t="shared" si="3"/>
        <v>0</v>
      </c>
      <c r="AG29" s="68"/>
      <c r="AH29" s="68"/>
      <c r="AI29" s="68"/>
      <c r="AJ29" s="68"/>
      <c r="AK29" s="68"/>
      <c r="AL29" s="68"/>
      <c r="AM29" s="68"/>
    </row>
    <row r="30" spans="1:39" ht="15" thickBot="1" thickTop="1">
      <c r="A30" s="195" t="s">
        <v>125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219"/>
      <c r="AB30" s="196"/>
      <c r="AC30" s="196"/>
      <c r="AD30" s="196"/>
      <c r="AE30" s="187"/>
      <c r="AG30" s="68"/>
      <c r="AH30" s="68"/>
      <c r="AI30" s="68"/>
      <c r="AJ30" s="68"/>
      <c r="AK30" s="68"/>
      <c r="AL30" s="68"/>
      <c r="AM30" s="67"/>
    </row>
    <row r="31" spans="1:39" s="153" customFormat="1" ht="14.25" thickTop="1">
      <c r="A31" s="143">
        <v>16</v>
      </c>
      <c r="B31" s="162" t="s">
        <v>56</v>
      </c>
      <c r="C31" s="145"/>
      <c r="D31" s="143">
        <v>6</v>
      </c>
      <c r="E31" s="146" t="s">
        <v>39</v>
      </c>
      <c r="F31" s="163" t="s">
        <v>39</v>
      </c>
      <c r="G31" s="147">
        <v>60</v>
      </c>
      <c r="H31" s="148">
        <v>15</v>
      </c>
      <c r="I31" s="149">
        <v>45</v>
      </c>
      <c r="J31" s="149"/>
      <c r="K31" s="149"/>
      <c r="L31" s="164"/>
      <c r="M31" s="164"/>
      <c r="N31" s="150"/>
      <c r="O31" s="165">
        <v>15</v>
      </c>
      <c r="P31" s="151">
        <v>45</v>
      </c>
      <c r="Q31" s="148"/>
      <c r="R31" s="150"/>
      <c r="S31" s="148"/>
      <c r="T31" s="150"/>
      <c r="U31" s="148"/>
      <c r="V31" s="150"/>
      <c r="W31" s="148"/>
      <c r="X31" s="150"/>
      <c r="Y31" s="148"/>
      <c r="Z31" s="150"/>
      <c r="AA31" s="220"/>
      <c r="AB31" s="152">
        <f>D31/2</f>
        <v>3</v>
      </c>
      <c r="AC31" s="152"/>
      <c r="AD31" s="152">
        <v>5</v>
      </c>
      <c r="AE31" s="152"/>
      <c r="AG31" s="92"/>
      <c r="AH31" s="92"/>
      <c r="AI31" s="92"/>
      <c r="AJ31" s="92"/>
      <c r="AK31" s="92"/>
      <c r="AL31" s="92"/>
      <c r="AM31" s="92"/>
    </row>
    <row r="32" spans="1:39" s="153" customFormat="1" ht="13.5">
      <c r="A32" s="139">
        <v>17</v>
      </c>
      <c r="B32" s="166" t="s">
        <v>57</v>
      </c>
      <c r="C32" s="138"/>
      <c r="D32" s="139">
        <v>6</v>
      </c>
      <c r="E32" s="155" t="s">
        <v>39</v>
      </c>
      <c r="F32" s="167" t="s">
        <v>39</v>
      </c>
      <c r="G32" s="156">
        <v>60</v>
      </c>
      <c r="H32" s="168">
        <v>15</v>
      </c>
      <c r="I32" s="158">
        <v>45</v>
      </c>
      <c r="J32" s="158"/>
      <c r="K32" s="158"/>
      <c r="L32" s="169"/>
      <c r="M32" s="169"/>
      <c r="N32" s="159"/>
      <c r="O32" s="168">
        <v>15</v>
      </c>
      <c r="P32" s="170">
        <v>45</v>
      </c>
      <c r="Q32" s="157"/>
      <c r="R32" s="159"/>
      <c r="S32" s="157"/>
      <c r="T32" s="159"/>
      <c r="U32" s="157"/>
      <c r="V32" s="159"/>
      <c r="W32" s="157"/>
      <c r="X32" s="159"/>
      <c r="Y32" s="157"/>
      <c r="Z32" s="159"/>
      <c r="AA32" s="221"/>
      <c r="AB32" s="161">
        <f aca="true" t="shared" si="4" ref="AB32:AB41">D32/2</f>
        <v>3</v>
      </c>
      <c r="AC32" s="161"/>
      <c r="AD32" s="161">
        <v>5</v>
      </c>
      <c r="AE32" s="161"/>
      <c r="AG32" s="92"/>
      <c r="AH32" s="92"/>
      <c r="AI32" s="92"/>
      <c r="AJ32" s="92"/>
      <c r="AK32" s="92"/>
      <c r="AL32" s="92"/>
      <c r="AM32" s="92"/>
    </row>
    <row r="33" spans="1:39" s="153" customFormat="1" ht="13.5">
      <c r="A33" s="139">
        <v>18</v>
      </c>
      <c r="B33" s="166" t="s">
        <v>58</v>
      </c>
      <c r="C33" s="138"/>
      <c r="D33" s="139">
        <v>3</v>
      </c>
      <c r="E33" s="155"/>
      <c r="F33" s="167" t="s">
        <v>39</v>
      </c>
      <c r="G33" s="156">
        <v>30</v>
      </c>
      <c r="H33" s="168">
        <v>15</v>
      </c>
      <c r="I33" s="158"/>
      <c r="J33" s="158"/>
      <c r="K33" s="158">
        <v>15</v>
      </c>
      <c r="L33" s="169"/>
      <c r="M33" s="169"/>
      <c r="N33" s="159"/>
      <c r="O33" s="168">
        <v>15</v>
      </c>
      <c r="P33" s="170">
        <v>15</v>
      </c>
      <c r="Q33" s="157"/>
      <c r="R33" s="159"/>
      <c r="S33" s="157"/>
      <c r="T33" s="159"/>
      <c r="U33" s="157"/>
      <c r="V33" s="159"/>
      <c r="W33" s="157"/>
      <c r="X33" s="159"/>
      <c r="Y33" s="157"/>
      <c r="Z33" s="159"/>
      <c r="AA33" s="221"/>
      <c r="AB33" s="161">
        <f t="shared" si="4"/>
        <v>1.5</v>
      </c>
      <c r="AC33" s="161"/>
      <c r="AD33" s="161">
        <v>2</v>
      </c>
      <c r="AE33" s="161"/>
      <c r="AG33" s="92"/>
      <c r="AH33" s="92"/>
      <c r="AI33" s="92"/>
      <c r="AJ33" s="92"/>
      <c r="AK33" s="92"/>
      <c r="AL33" s="92"/>
      <c r="AM33" s="92"/>
    </row>
    <row r="34" spans="1:39" s="153" customFormat="1" ht="13.5">
      <c r="A34" s="139">
        <v>19</v>
      </c>
      <c r="B34" s="166" t="s">
        <v>59</v>
      </c>
      <c r="C34" s="138"/>
      <c r="D34" s="139">
        <v>3</v>
      </c>
      <c r="E34" s="155" t="s">
        <v>37</v>
      </c>
      <c r="F34" s="167" t="s">
        <v>37</v>
      </c>
      <c r="G34" s="156">
        <v>30</v>
      </c>
      <c r="H34" s="168">
        <v>15</v>
      </c>
      <c r="I34" s="158"/>
      <c r="J34" s="158"/>
      <c r="K34" s="158">
        <v>15</v>
      </c>
      <c r="L34" s="169"/>
      <c r="M34" s="169"/>
      <c r="N34" s="159"/>
      <c r="O34" s="168"/>
      <c r="P34" s="170"/>
      <c r="Q34" s="157">
        <v>15</v>
      </c>
      <c r="R34" s="159">
        <v>15</v>
      </c>
      <c r="S34" s="157"/>
      <c r="T34" s="159"/>
      <c r="U34" s="157"/>
      <c r="V34" s="159"/>
      <c r="W34" s="157"/>
      <c r="X34" s="159"/>
      <c r="Y34" s="157"/>
      <c r="Z34" s="159"/>
      <c r="AA34" s="221"/>
      <c r="AB34" s="161">
        <f t="shared" si="4"/>
        <v>1.5</v>
      </c>
      <c r="AC34" s="161"/>
      <c r="AD34" s="161">
        <v>2</v>
      </c>
      <c r="AE34" s="161"/>
      <c r="AG34" s="92"/>
      <c r="AH34" s="92"/>
      <c r="AI34" s="92"/>
      <c r="AJ34" s="92"/>
      <c r="AK34" s="92"/>
      <c r="AL34" s="92"/>
      <c r="AM34" s="92"/>
    </row>
    <row r="35" spans="1:39" s="153" customFormat="1" ht="13.5">
      <c r="A35" s="139">
        <v>20</v>
      </c>
      <c r="B35" s="166" t="s">
        <v>60</v>
      </c>
      <c r="C35" s="138"/>
      <c r="D35" s="139">
        <v>6</v>
      </c>
      <c r="E35" s="155" t="s">
        <v>37</v>
      </c>
      <c r="F35" s="167" t="s">
        <v>37</v>
      </c>
      <c r="G35" s="156">
        <v>60</v>
      </c>
      <c r="H35" s="168">
        <v>30</v>
      </c>
      <c r="I35" s="158"/>
      <c r="J35" s="158"/>
      <c r="K35" s="158">
        <v>30</v>
      </c>
      <c r="L35" s="169"/>
      <c r="M35" s="169"/>
      <c r="N35" s="159"/>
      <c r="O35" s="168"/>
      <c r="P35" s="170"/>
      <c r="Q35" s="157">
        <v>30</v>
      </c>
      <c r="R35" s="159">
        <v>30</v>
      </c>
      <c r="S35" s="157"/>
      <c r="T35" s="159"/>
      <c r="U35" s="157"/>
      <c r="V35" s="159"/>
      <c r="W35" s="157"/>
      <c r="X35" s="159"/>
      <c r="Y35" s="157"/>
      <c r="Z35" s="159"/>
      <c r="AA35" s="221"/>
      <c r="AB35" s="161">
        <f t="shared" si="4"/>
        <v>3</v>
      </c>
      <c r="AC35" s="161"/>
      <c r="AD35" s="161">
        <v>5</v>
      </c>
      <c r="AE35" s="161"/>
      <c r="AG35" s="92"/>
      <c r="AH35" s="92"/>
      <c r="AI35" s="92"/>
      <c r="AJ35" s="92"/>
      <c r="AK35" s="92"/>
      <c r="AL35" s="92"/>
      <c r="AM35" s="92"/>
    </row>
    <row r="36" spans="1:39" s="153" customFormat="1" ht="13.5">
      <c r="A36" s="139">
        <v>21</v>
      </c>
      <c r="B36" s="166" t="s">
        <v>61</v>
      </c>
      <c r="C36" s="138"/>
      <c r="D36" s="139">
        <v>3</v>
      </c>
      <c r="E36" s="155"/>
      <c r="F36" s="167" t="s">
        <v>37</v>
      </c>
      <c r="G36" s="156">
        <v>30</v>
      </c>
      <c r="H36" s="168">
        <v>15</v>
      </c>
      <c r="I36" s="158">
        <v>15</v>
      </c>
      <c r="J36" s="158"/>
      <c r="K36" s="158"/>
      <c r="L36" s="169"/>
      <c r="M36" s="169"/>
      <c r="N36" s="159"/>
      <c r="O36" s="168"/>
      <c r="P36" s="170"/>
      <c r="Q36" s="157">
        <v>15</v>
      </c>
      <c r="R36" s="159">
        <v>15</v>
      </c>
      <c r="S36" s="157"/>
      <c r="T36" s="159"/>
      <c r="U36" s="157"/>
      <c r="V36" s="159"/>
      <c r="W36" s="157"/>
      <c r="X36" s="159"/>
      <c r="Y36" s="157"/>
      <c r="Z36" s="159"/>
      <c r="AA36" s="221"/>
      <c r="AB36" s="161">
        <f t="shared" si="4"/>
        <v>1.5</v>
      </c>
      <c r="AC36" s="161"/>
      <c r="AD36" s="161">
        <v>2</v>
      </c>
      <c r="AE36" s="161"/>
      <c r="AG36" s="92"/>
      <c r="AH36" s="92"/>
      <c r="AI36" s="92"/>
      <c r="AJ36" s="92"/>
      <c r="AK36" s="92"/>
      <c r="AL36" s="92"/>
      <c r="AM36" s="92"/>
    </row>
    <row r="37" spans="1:39" s="153" customFormat="1" ht="13.5">
      <c r="A37" s="139">
        <v>22</v>
      </c>
      <c r="B37" s="166" t="s">
        <v>62</v>
      </c>
      <c r="C37" s="138"/>
      <c r="D37" s="139">
        <v>3</v>
      </c>
      <c r="E37" s="155"/>
      <c r="F37" s="167" t="s">
        <v>37</v>
      </c>
      <c r="G37" s="156">
        <v>30</v>
      </c>
      <c r="H37" s="168">
        <v>15</v>
      </c>
      <c r="I37" s="158">
        <v>15</v>
      </c>
      <c r="J37" s="158"/>
      <c r="K37" s="158"/>
      <c r="L37" s="169"/>
      <c r="M37" s="169"/>
      <c r="N37" s="159"/>
      <c r="O37" s="168"/>
      <c r="P37" s="170"/>
      <c r="Q37" s="157">
        <v>15</v>
      </c>
      <c r="R37" s="159">
        <v>15</v>
      </c>
      <c r="S37" s="157"/>
      <c r="T37" s="159"/>
      <c r="U37" s="157"/>
      <c r="V37" s="159"/>
      <c r="W37" s="157"/>
      <c r="X37" s="159"/>
      <c r="Y37" s="157"/>
      <c r="Z37" s="159"/>
      <c r="AA37" s="221"/>
      <c r="AB37" s="161">
        <f t="shared" si="4"/>
        <v>1.5</v>
      </c>
      <c r="AC37" s="161"/>
      <c r="AD37" s="161">
        <v>2</v>
      </c>
      <c r="AE37" s="161"/>
      <c r="AG37" s="92"/>
      <c r="AH37" s="92"/>
      <c r="AI37" s="92"/>
      <c r="AJ37" s="92"/>
      <c r="AK37" s="92"/>
      <c r="AL37" s="92"/>
      <c r="AM37" s="92"/>
    </row>
    <row r="38" spans="1:39" s="153" customFormat="1" ht="13.5">
      <c r="A38" s="139">
        <v>23</v>
      </c>
      <c r="B38" s="166" t="s">
        <v>63</v>
      </c>
      <c r="C38" s="138"/>
      <c r="D38" s="139">
        <v>4</v>
      </c>
      <c r="E38" s="155" t="s">
        <v>37</v>
      </c>
      <c r="F38" s="167" t="s">
        <v>37</v>
      </c>
      <c r="G38" s="156">
        <v>45</v>
      </c>
      <c r="H38" s="168">
        <v>15</v>
      </c>
      <c r="I38" s="158">
        <v>30</v>
      </c>
      <c r="J38" s="158"/>
      <c r="K38" s="158"/>
      <c r="L38" s="169"/>
      <c r="M38" s="169"/>
      <c r="N38" s="159"/>
      <c r="O38" s="168"/>
      <c r="P38" s="170"/>
      <c r="Q38" s="157">
        <v>15</v>
      </c>
      <c r="R38" s="159">
        <v>30</v>
      </c>
      <c r="S38" s="157"/>
      <c r="T38" s="159"/>
      <c r="U38" s="157"/>
      <c r="V38" s="159"/>
      <c r="W38" s="157"/>
      <c r="X38" s="159"/>
      <c r="Y38" s="157"/>
      <c r="Z38" s="159"/>
      <c r="AA38" s="221"/>
      <c r="AB38" s="161">
        <f t="shared" si="4"/>
        <v>2</v>
      </c>
      <c r="AC38" s="161"/>
      <c r="AD38" s="161">
        <v>2</v>
      </c>
      <c r="AE38" s="161"/>
      <c r="AG38" s="92"/>
      <c r="AH38" s="92"/>
      <c r="AI38" s="92"/>
      <c r="AJ38" s="92"/>
      <c r="AK38" s="92"/>
      <c r="AL38" s="92"/>
      <c r="AM38" s="92"/>
    </row>
    <row r="39" spans="1:39" s="153" customFormat="1" ht="13.5">
      <c r="A39" s="139">
        <v>24</v>
      </c>
      <c r="B39" s="166" t="s">
        <v>64</v>
      </c>
      <c r="C39" s="138"/>
      <c r="D39" s="139">
        <v>6</v>
      </c>
      <c r="E39" s="155" t="s">
        <v>40</v>
      </c>
      <c r="F39" s="167" t="s">
        <v>40</v>
      </c>
      <c r="G39" s="156">
        <v>60</v>
      </c>
      <c r="H39" s="168">
        <v>15</v>
      </c>
      <c r="I39" s="158">
        <v>45</v>
      </c>
      <c r="J39" s="158"/>
      <c r="K39" s="158"/>
      <c r="L39" s="169"/>
      <c r="M39" s="169"/>
      <c r="N39" s="159"/>
      <c r="O39" s="168"/>
      <c r="P39" s="170"/>
      <c r="Q39" s="157"/>
      <c r="R39" s="159"/>
      <c r="S39" s="157">
        <v>15</v>
      </c>
      <c r="T39" s="159">
        <v>45</v>
      </c>
      <c r="U39" s="157"/>
      <c r="V39" s="159"/>
      <c r="W39" s="157"/>
      <c r="X39" s="159"/>
      <c r="Y39" s="157"/>
      <c r="Z39" s="159"/>
      <c r="AA39" s="221"/>
      <c r="AB39" s="161">
        <f t="shared" si="4"/>
        <v>3</v>
      </c>
      <c r="AC39" s="161"/>
      <c r="AD39" s="161">
        <v>5</v>
      </c>
      <c r="AE39" s="161"/>
      <c r="AG39" s="92"/>
      <c r="AH39" s="92"/>
      <c r="AI39" s="92"/>
      <c r="AJ39" s="92"/>
      <c r="AK39" s="92"/>
      <c r="AL39" s="92"/>
      <c r="AM39" s="92"/>
    </row>
    <row r="40" spans="1:39" s="153" customFormat="1" ht="13.5">
      <c r="A40" s="141">
        <v>25</v>
      </c>
      <c r="B40" s="171" t="s">
        <v>65</v>
      </c>
      <c r="C40" s="140"/>
      <c r="D40" s="299">
        <v>3</v>
      </c>
      <c r="E40" s="172"/>
      <c r="F40" s="173" t="s">
        <v>37</v>
      </c>
      <c r="G40" s="156">
        <v>45</v>
      </c>
      <c r="H40" s="174">
        <v>15</v>
      </c>
      <c r="I40" s="130">
        <v>30</v>
      </c>
      <c r="J40" s="130"/>
      <c r="K40" s="130"/>
      <c r="L40" s="175"/>
      <c r="M40" s="175"/>
      <c r="N40" s="176"/>
      <c r="O40" s="177"/>
      <c r="P40" s="178"/>
      <c r="Q40" s="177">
        <v>15</v>
      </c>
      <c r="R40" s="176">
        <v>30</v>
      </c>
      <c r="S40" s="177"/>
      <c r="T40" s="176"/>
      <c r="U40" s="177"/>
      <c r="V40" s="176"/>
      <c r="W40" s="177"/>
      <c r="X40" s="176"/>
      <c r="Y40" s="177"/>
      <c r="Z40" s="176"/>
      <c r="AA40" s="222"/>
      <c r="AB40" s="179">
        <f t="shared" si="4"/>
        <v>1.5</v>
      </c>
      <c r="AC40" s="179"/>
      <c r="AD40" s="179">
        <v>3</v>
      </c>
      <c r="AE40" s="179"/>
      <c r="AF40" s="136" t="s">
        <v>143</v>
      </c>
      <c r="AG40" s="92"/>
      <c r="AH40" s="92"/>
      <c r="AI40" s="92"/>
      <c r="AJ40" s="92"/>
      <c r="AK40" s="92"/>
      <c r="AL40" s="92"/>
      <c r="AM40" s="92"/>
    </row>
    <row r="41" spans="1:31" s="153" customFormat="1" ht="14.25" thickBot="1">
      <c r="A41" s="141">
        <v>26</v>
      </c>
      <c r="B41" s="171" t="s">
        <v>66</v>
      </c>
      <c r="C41" s="140"/>
      <c r="D41" s="141">
        <v>4</v>
      </c>
      <c r="E41" s="172" t="s">
        <v>40</v>
      </c>
      <c r="F41" s="173" t="s">
        <v>40</v>
      </c>
      <c r="G41" s="156">
        <v>45</v>
      </c>
      <c r="H41" s="174">
        <v>15</v>
      </c>
      <c r="I41" s="130">
        <v>30</v>
      </c>
      <c r="J41" s="130"/>
      <c r="K41" s="130"/>
      <c r="L41" s="175"/>
      <c r="M41" s="175"/>
      <c r="N41" s="176"/>
      <c r="O41" s="177"/>
      <c r="P41" s="178"/>
      <c r="Q41" s="174"/>
      <c r="R41" s="176"/>
      <c r="S41" s="174">
        <v>15</v>
      </c>
      <c r="T41" s="176">
        <v>30</v>
      </c>
      <c r="U41" s="177"/>
      <c r="V41" s="176"/>
      <c r="W41" s="174"/>
      <c r="X41" s="176"/>
      <c r="Y41" s="177"/>
      <c r="Z41" s="176"/>
      <c r="AA41" s="222"/>
      <c r="AB41" s="179">
        <f t="shared" si="4"/>
        <v>2</v>
      </c>
      <c r="AC41" s="179"/>
      <c r="AD41" s="179">
        <v>3</v>
      </c>
      <c r="AE41" s="179"/>
    </row>
    <row r="42" spans="1:31" s="104" customFormat="1" ht="15" thickBot="1" thickTop="1">
      <c r="A42" s="131" t="s">
        <v>11</v>
      </c>
      <c r="B42" s="132"/>
      <c r="C42" s="26"/>
      <c r="D42" s="27">
        <f>SUM(D31:D41)</f>
        <v>47</v>
      </c>
      <c r="E42" s="28"/>
      <c r="F42" s="28"/>
      <c r="G42" s="27">
        <f aca="true" t="shared" si="5" ref="G42:AE42">SUM(G31:G41)</f>
        <v>495</v>
      </c>
      <c r="H42" s="29">
        <f t="shared" si="5"/>
        <v>180</v>
      </c>
      <c r="I42" s="30">
        <f t="shared" si="5"/>
        <v>255</v>
      </c>
      <c r="J42" s="30">
        <f t="shared" si="5"/>
        <v>0</v>
      </c>
      <c r="K42" s="30">
        <f t="shared" si="5"/>
        <v>60</v>
      </c>
      <c r="L42" s="30">
        <f t="shared" si="5"/>
        <v>0</v>
      </c>
      <c r="M42" s="30">
        <f t="shared" si="5"/>
        <v>0</v>
      </c>
      <c r="N42" s="31">
        <f t="shared" si="5"/>
        <v>0</v>
      </c>
      <c r="O42" s="29">
        <f t="shared" si="5"/>
        <v>45</v>
      </c>
      <c r="P42" s="31">
        <f t="shared" si="5"/>
        <v>105</v>
      </c>
      <c r="Q42" s="29">
        <f t="shared" si="5"/>
        <v>105</v>
      </c>
      <c r="R42" s="31">
        <f t="shared" si="5"/>
        <v>135</v>
      </c>
      <c r="S42" s="29">
        <f t="shared" si="5"/>
        <v>30</v>
      </c>
      <c r="T42" s="31">
        <f t="shared" si="5"/>
        <v>75</v>
      </c>
      <c r="U42" s="29">
        <f t="shared" si="5"/>
        <v>0</v>
      </c>
      <c r="V42" s="31">
        <f t="shared" si="5"/>
        <v>0</v>
      </c>
      <c r="W42" s="29">
        <f t="shared" si="5"/>
        <v>0</v>
      </c>
      <c r="X42" s="31">
        <f t="shared" si="5"/>
        <v>0</v>
      </c>
      <c r="Y42" s="29">
        <f t="shared" si="5"/>
        <v>0</v>
      </c>
      <c r="Z42" s="31">
        <f t="shared" si="5"/>
        <v>0</v>
      </c>
      <c r="AA42" s="51">
        <f t="shared" si="5"/>
        <v>0</v>
      </c>
      <c r="AB42" s="31">
        <f t="shared" si="5"/>
        <v>23.5</v>
      </c>
      <c r="AC42" s="31">
        <f t="shared" si="5"/>
        <v>0</v>
      </c>
      <c r="AD42" s="31">
        <f t="shared" si="5"/>
        <v>36</v>
      </c>
      <c r="AE42" s="31">
        <f t="shared" si="5"/>
        <v>0</v>
      </c>
    </row>
    <row r="43" spans="1:31" ht="15" thickBot="1" thickTop="1">
      <c r="A43" s="202" t="s">
        <v>122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223"/>
      <c r="AB43" s="197"/>
      <c r="AC43" s="197"/>
      <c r="AD43" s="197"/>
      <c r="AE43" s="198"/>
    </row>
    <row r="44" spans="1:31" s="153" customFormat="1" ht="27.75" thickTop="1">
      <c r="A44" s="143">
        <v>27</v>
      </c>
      <c r="B44" s="144" t="s">
        <v>108</v>
      </c>
      <c r="C44" s="145"/>
      <c r="D44" s="143">
        <v>3</v>
      </c>
      <c r="E44" s="146"/>
      <c r="F44" s="146" t="s">
        <v>41</v>
      </c>
      <c r="G44" s="147">
        <v>30</v>
      </c>
      <c r="H44" s="148">
        <v>0</v>
      </c>
      <c r="I44" s="149">
        <v>30</v>
      </c>
      <c r="J44" s="149"/>
      <c r="K44" s="149"/>
      <c r="L44" s="149"/>
      <c r="M44" s="149"/>
      <c r="N44" s="149"/>
      <c r="O44" s="148"/>
      <c r="P44" s="150"/>
      <c r="Q44" s="148"/>
      <c r="R44" s="150"/>
      <c r="S44" s="148"/>
      <c r="T44" s="151"/>
      <c r="U44" s="148"/>
      <c r="V44" s="150">
        <v>30</v>
      </c>
      <c r="W44" s="148"/>
      <c r="X44" s="150"/>
      <c r="Y44" s="148"/>
      <c r="Z44" s="150"/>
      <c r="AA44" s="220">
        <v>3</v>
      </c>
      <c r="AB44" s="152">
        <f>D44/2</f>
        <v>1.5</v>
      </c>
      <c r="AC44" s="152"/>
      <c r="AD44" s="152">
        <v>1</v>
      </c>
      <c r="AE44" s="152"/>
    </row>
    <row r="45" spans="1:31" s="153" customFormat="1" ht="13.5">
      <c r="A45" s="139">
        <v>28</v>
      </c>
      <c r="B45" s="154" t="s">
        <v>109</v>
      </c>
      <c r="C45" s="138"/>
      <c r="D45" s="139">
        <v>2</v>
      </c>
      <c r="E45" s="155"/>
      <c r="F45" s="155" t="s">
        <v>41</v>
      </c>
      <c r="G45" s="156">
        <v>15</v>
      </c>
      <c r="H45" s="157">
        <v>0</v>
      </c>
      <c r="I45" s="158">
        <v>15</v>
      </c>
      <c r="J45" s="158"/>
      <c r="K45" s="158"/>
      <c r="L45" s="158"/>
      <c r="M45" s="158"/>
      <c r="N45" s="158"/>
      <c r="O45" s="157"/>
      <c r="P45" s="159"/>
      <c r="Q45" s="157"/>
      <c r="R45" s="159"/>
      <c r="S45" s="157"/>
      <c r="T45" s="160"/>
      <c r="U45" s="157"/>
      <c r="V45" s="159">
        <v>15</v>
      </c>
      <c r="W45" s="157"/>
      <c r="X45" s="159"/>
      <c r="Y45" s="157"/>
      <c r="Z45" s="159"/>
      <c r="AA45" s="221">
        <v>2</v>
      </c>
      <c r="AB45" s="161">
        <f aca="true" t="shared" si="6" ref="AB45:AB65">D45/2</f>
        <v>1</v>
      </c>
      <c r="AC45" s="161"/>
      <c r="AD45" s="161">
        <v>1</v>
      </c>
      <c r="AE45" s="161"/>
    </row>
    <row r="46" spans="1:31" s="153" customFormat="1" ht="26.25">
      <c r="A46" s="139">
        <v>29</v>
      </c>
      <c r="B46" s="265" t="s">
        <v>137</v>
      </c>
      <c r="C46" s="138"/>
      <c r="D46" s="139">
        <v>2</v>
      </c>
      <c r="E46" s="155"/>
      <c r="F46" s="155" t="s">
        <v>41</v>
      </c>
      <c r="G46" s="156">
        <v>30</v>
      </c>
      <c r="H46" s="157">
        <v>0</v>
      </c>
      <c r="I46" s="158">
        <v>30</v>
      </c>
      <c r="J46" s="158"/>
      <c r="K46" s="158"/>
      <c r="L46" s="158"/>
      <c r="M46" s="158"/>
      <c r="N46" s="158"/>
      <c r="O46" s="157"/>
      <c r="P46" s="159"/>
      <c r="Q46" s="157"/>
      <c r="R46" s="159"/>
      <c r="S46" s="157"/>
      <c r="T46" s="160"/>
      <c r="U46" s="157"/>
      <c r="V46" s="159">
        <v>30</v>
      </c>
      <c r="W46" s="157"/>
      <c r="X46" s="159"/>
      <c r="Y46" s="157"/>
      <c r="Z46" s="159"/>
      <c r="AA46" s="221">
        <v>2</v>
      </c>
      <c r="AB46" s="161">
        <f t="shared" si="6"/>
        <v>1</v>
      </c>
      <c r="AC46" s="161"/>
      <c r="AD46" s="161">
        <v>1</v>
      </c>
      <c r="AE46" s="161"/>
    </row>
    <row r="47" spans="1:31" ht="27">
      <c r="A47" s="34">
        <v>30</v>
      </c>
      <c r="B47" s="105" t="s">
        <v>72</v>
      </c>
      <c r="C47" s="33"/>
      <c r="D47" s="34">
        <v>5</v>
      </c>
      <c r="E47" s="35" t="s">
        <v>41</v>
      </c>
      <c r="F47" s="35" t="s">
        <v>41</v>
      </c>
      <c r="G47" s="36">
        <v>60</v>
      </c>
      <c r="H47" s="37">
        <v>15</v>
      </c>
      <c r="I47" s="38">
        <v>45</v>
      </c>
      <c r="J47" s="38"/>
      <c r="K47" s="38"/>
      <c r="L47" s="38"/>
      <c r="M47" s="38"/>
      <c r="N47" s="38"/>
      <c r="O47" s="37"/>
      <c r="P47" s="39"/>
      <c r="Q47" s="37"/>
      <c r="R47" s="39"/>
      <c r="S47" s="37"/>
      <c r="T47" s="47"/>
      <c r="U47" s="37">
        <v>15</v>
      </c>
      <c r="V47" s="39">
        <v>45</v>
      </c>
      <c r="W47" s="37"/>
      <c r="X47" s="39"/>
      <c r="Y47" s="37"/>
      <c r="Z47" s="39"/>
      <c r="AA47" s="224"/>
      <c r="AB47" s="94">
        <f t="shared" si="6"/>
        <v>2.5</v>
      </c>
      <c r="AC47" s="94"/>
      <c r="AD47" s="94"/>
      <c r="AE47" s="94"/>
    </row>
    <row r="48" spans="1:31" ht="13.5">
      <c r="A48" s="34">
        <v>31</v>
      </c>
      <c r="B48" s="105" t="s">
        <v>73</v>
      </c>
      <c r="C48" s="33"/>
      <c r="D48" s="34">
        <v>3</v>
      </c>
      <c r="E48" s="35" t="s">
        <v>41</v>
      </c>
      <c r="F48" s="35" t="s">
        <v>41</v>
      </c>
      <c r="G48" s="36">
        <v>30</v>
      </c>
      <c r="H48" s="37">
        <v>15</v>
      </c>
      <c r="I48" s="38">
        <v>15</v>
      </c>
      <c r="J48" s="38"/>
      <c r="K48" s="38"/>
      <c r="L48" s="38"/>
      <c r="M48" s="38"/>
      <c r="N48" s="38"/>
      <c r="O48" s="37"/>
      <c r="P48" s="39"/>
      <c r="Q48" s="37"/>
      <c r="R48" s="39"/>
      <c r="S48" s="37"/>
      <c r="T48" s="47"/>
      <c r="U48" s="37">
        <v>15</v>
      </c>
      <c r="V48" s="39">
        <v>15</v>
      </c>
      <c r="W48" s="37"/>
      <c r="X48" s="39"/>
      <c r="Y48" s="37"/>
      <c r="Z48" s="39"/>
      <c r="AA48" s="224"/>
      <c r="AB48" s="94">
        <f t="shared" si="6"/>
        <v>1.5</v>
      </c>
      <c r="AC48" s="94"/>
      <c r="AD48" s="94">
        <v>1.5</v>
      </c>
      <c r="AE48" s="94"/>
    </row>
    <row r="49" spans="1:31" ht="13.5">
      <c r="A49" s="34">
        <v>32</v>
      </c>
      <c r="B49" s="105" t="s">
        <v>74</v>
      </c>
      <c r="C49" s="33"/>
      <c r="D49" s="34">
        <v>2</v>
      </c>
      <c r="E49" s="35"/>
      <c r="F49" s="35" t="s">
        <v>41</v>
      </c>
      <c r="G49" s="36">
        <v>30</v>
      </c>
      <c r="H49" s="37">
        <v>30</v>
      </c>
      <c r="I49" s="38">
        <v>0</v>
      </c>
      <c r="J49" s="38"/>
      <c r="K49" s="38"/>
      <c r="L49" s="38"/>
      <c r="M49" s="38"/>
      <c r="N49" s="38"/>
      <c r="O49" s="37"/>
      <c r="P49" s="39"/>
      <c r="Q49" s="37"/>
      <c r="R49" s="39"/>
      <c r="S49" s="37"/>
      <c r="T49" s="47"/>
      <c r="U49" s="37">
        <v>30</v>
      </c>
      <c r="V49" s="39"/>
      <c r="W49" s="37"/>
      <c r="X49" s="39"/>
      <c r="Y49" s="37"/>
      <c r="Z49" s="39"/>
      <c r="AA49" s="224"/>
      <c r="AB49" s="94">
        <f t="shared" si="6"/>
        <v>1</v>
      </c>
      <c r="AC49" s="94"/>
      <c r="AD49" s="94">
        <v>1</v>
      </c>
      <c r="AE49" s="94"/>
    </row>
    <row r="50" spans="1:31" ht="13.5">
      <c r="A50" s="34">
        <v>33</v>
      </c>
      <c r="B50" s="105" t="s">
        <v>75</v>
      </c>
      <c r="C50" s="33"/>
      <c r="D50" s="34">
        <v>3</v>
      </c>
      <c r="E50" s="35"/>
      <c r="F50" s="35" t="s">
        <v>41</v>
      </c>
      <c r="G50" s="36">
        <v>30</v>
      </c>
      <c r="H50" s="37">
        <v>0</v>
      </c>
      <c r="I50" s="38">
        <v>30</v>
      </c>
      <c r="J50" s="38"/>
      <c r="K50" s="38"/>
      <c r="L50" s="38"/>
      <c r="M50" s="38"/>
      <c r="N50" s="38"/>
      <c r="O50" s="37"/>
      <c r="P50" s="39"/>
      <c r="Q50" s="37"/>
      <c r="R50" s="39"/>
      <c r="S50" s="37"/>
      <c r="T50" s="47"/>
      <c r="U50" s="37"/>
      <c r="V50" s="39">
        <v>30</v>
      </c>
      <c r="W50" s="37"/>
      <c r="X50" s="39"/>
      <c r="Y50" s="37"/>
      <c r="Z50" s="39"/>
      <c r="AA50" s="224"/>
      <c r="AB50" s="94">
        <f t="shared" si="6"/>
        <v>1.5</v>
      </c>
      <c r="AC50" s="94"/>
      <c r="AD50" s="94"/>
      <c r="AE50" s="94"/>
    </row>
    <row r="51" spans="1:31" ht="27">
      <c r="A51" s="34">
        <v>34</v>
      </c>
      <c r="B51" s="105" t="s">
        <v>76</v>
      </c>
      <c r="C51" s="33"/>
      <c r="D51" s="34">
        <v>3</v>
      </c>
      <c r="E51" s="35" t="s">
        <v>41</v>
      </c>
      <c r="F51" s="142" t="s">
        <v>41</v>
      </c>
      <c r="G51" s="36">
        <v>30</v>
      </c>
      <c r="H51" s="37">
        <v>30</v>
      </c>
      <c r="I51" s="38" t="s">
        <v>77</v>
      </c>
      <c r="J51" s="38"/>
      <c r="K51" s="38"/>
      <c r="L51" s="38"/>
      <c r="M51" s="38"/>
      <c r="N51" s="38"/>
      <c r="O51" s="37"/>
      <c r="P51" s="39"/>
      <c r="Q51" s="37"/>
      <c r="R51" s="39"/>
      <c r="S51" s="37"/>
      <c r="T51" s="47"/>
      <c r="U51" s="37">
        <v>30</v>
      </c>
      <c r="V51" s="39"/>
      <c r="W51" s="37"/>
      <c r="X51" s="39"/>
      <c r="Y51" s="37"/>
      <c r="Z51" s="39"/>
      <c r="AA51" s="224"/>
      <c r="AB51" s="94">
        <f t="shared" si="6"/>
        <v>1.5</v>
      </c>
      <c r="AC51" s="94"/>
      <c r="AD51" s="94">
        <v>1.5</v>
      </c>
      <c r="AE51" s="94"/>
    </row>
    <row r="52" spans="1:31" ht="13.5">
      <c r="A52" s="34">
        <v>35</v>
      </c>
      <c r="B52" s="105" t="s">
        <v>78</v>
      </c>
      <c r="C52" s="33"/>
      <c r="D52" s="34">
        <v>4</v>
      </c>
      <c r="E52" s="35"/>
      <c r="F52" s="35" t="s">
        <v>79</v>
      </c>
      <c r="G52" s="36">
        <v>45</v>
      </c>
      <c r="H52" s="37">
        <v>15</v>
      </c>
      <c r="I52" s="38">
        <v>30</v>
      </c>
      <c r="J52" s="38"/>
      <c r="K52" s="38"/>
      <c r="L52" s="38"/>
      <c r="M52" s="38"/>
      <c r="N52" s="38"/>
      <c r="O52" s="37"/>
      <c r="P52" s="39"/>
      <c r="Q52" s="37"/>
      <c r="R52" s="39"/>
      <c r="S52" s="37"/>
      <c r="T52" s="47"/>
      <c r="U52" s="37"/>
      <c r="V52" s="39"/>
      <c r="W52" s="37">
        <v>15</v>
      </c>
      <c r="X52" s="39">
        <v>30</v>
      </c>
      <c r="Y52" s="37"/>
      <c r="Z52" s="39"/>
      <c r="AA52" s="224"/>
      <c r="AB52" s="94">
        <f t="shared" si="6"/>
        <v>2</v>
      </c>
      <c r="AC52" s="94"/>
      <c r="AD52" s="94">
        <v>3</v>
      </c>
      <c r="AE52" s="94"/>
    </row>
    <row r="53" spans="1:31" ht="13.5">
      <c r="A53" s="34">
        <v>36</v>
      </c>
      <c r="B53" s="105" t="s">
        <v>80</v>
      </c>
      <c r="C53" s="33"/>
      <c r="D53" s="34">
        <v>3</v>
      </c>
      <c r="E53" s="35"/>
      <c r="F53" s="35" t="s">
        <v>79</v>
      </c>
      <c r="G53" s="36">
        <v>30</v>
      </c>
      <c r="H53" s="37">
        <v>0</v>
      </c>
      <c r="I53" s="38">
        <v>30</v>
      </c>
      <c r="J53" s="38"/>
      <c r="K53" s="38"/>
      <c r="L53" s="38"/>
      <c r="M53" s="38"/>
      <c r="N53" s="38"/>
      <c r="O53" s="37"/>
      <c r="P53" s="39"/>
      <c r="Q53" s="37"/>
      <c r="R53" s="39"/>
      <c r="S53" s="37"/>
      <c r="T53" s="47"/>
      <c r="U53" s="37"/>
      <c r="V53" s="39"/>
      <c r="W53" s="37"/>
      <c r="X53" s="39">
        <v>30</v>
      </c>
      <c r="Y53" s="37"/>
      <c r="Z53" s="39"/>
      <c r="AA53" s="224"/>
      <c r="AB53" s="94">
        <f t="shared" si="6"/>
        <v>1.5</v>
      </c>
      <c r="AC53" s="94"/>
      <c r="AD53" s="94">
        <v>2</v>
      </c>
      <c r="AE53" s="94"/>
    </row>
    <row r="54" spans="1:31" ht="27">
      <c r="A54" s="34">
        <v>37</v>
      </c>
      <c r="B54" s="105" t="s">
        <v>81</v>
      </c>
      <c r="C54" s="33"/>
      <c r="D54" s="34">
        <v>4</v>
      </c>
      <c r="E54" s="35" t="s">
        <v>79</v>
      </c>
      <c r="F54" s="35" t="s">
        <v>79</v>
      </c>
      <c r="G54" s="36">
        <v>45</v>
      </c>
      <c r="H54" s="37">
        <v>15</v>
      </c>
      <c r="I54" s="38">
        <v>30</v>
      </c>
      <c r="J54" s="38"/>
      <c r="K54" s="38"/>
      <c r="L54" s="38"/>
      <c r="M54" s="38"/>
      <c r="N54" s="38"/>
      <c r="O54" s="37"/>
      <c r="P54" s="39"/>
      <c r="Q54" s="37"/>
      <c r="R54" s="39"/>
      <c r="S54" s="37"/>
      <c r="T54" s="47"/>
      <c r="U54" s="37"/>
      <c r="V54" s="39"/>
      <c r="W54" s="37">
        <v>15</v>
      </c>
      <c r="X54" s="39">
        <v>30</v>
      </c>
      <c r="Y54" s="37"/>
      <c r="Z54" s="39"/>
      <c r="AA54" s="224"/>
      <c r="AB54" s="94">
        <f t="shared" si="6"/>
        <v>2</v>
      </c>
      <c r="AC54" s="94"/>
      <c r="AD54" s="94">
        <v>3</v>
      </c>
      <c r="AE54" s="94"/>
    </row>
    <row r="55" spans="1:31" ht="27">
      <c r="A55" s="34">
        <v>38</v>
      </c>
      <c r="B55" s="105" t="s">
        <v>82</v>
      </c>
      <c r="C55" s="33"/>
      <c r="D55" s="34">
        <v>4</v>
      </c>
      <c r="E55" s="35" t="s">
        <v>79</v>
      </c>
      <c r="F55" s="35" t="s">
        <v>79</v>
      </c>
      <c r="G55" s="36">
        <v>45</v>
      </c>
      <c r="H55" s="37">
        <v>15</v>
      </c>
      <c r="I55" s="38">
        <v>30</v>
      </c>
      <c r="J55" s="38"/>
      <c r="K55" s="38"/>
      <c r="L55" s="38"/>
      <c r="M55" s="38"/>
      <c r="N55" s="38"/>
      <c r="O55" s="37"/>
      <c r="P55" s="39"/>
      <c r="Q55" s="37"/>
      <c r="R55" s="39"/>
      <c r="S55" s="37"/>
      <c r="T55" s="47"/>
      <c r="U55" s="37"/>
      <c r="V55" s="39"/>
      <c r="W55" s="37">
        <v>15</v>
      </c>
      <c r="X55" s="39">
        <v>30</v>
      </c>
      <c r="Y55" s="37"/>
      <c r="Z55" s="39"/>
      <c r="AA55" s="224"/>
      <c r="AB55" s="94">
        <f t="shared" si="6"/>
        <v>2</v>
      </c>
      <c r="AC55" s="94"/>
      <c r="AD55" s="94">
        <v>2</v>
      </c>
      <c r="AE55" s="94"/>
    </row>
    <row r="56" spans="1:32" ht="39">
      <c r="A56" s="34">
        <v>39</v>
      </c>
      <c r="B56" s="266" t="s">
        <v>83</v>
      </c>
      <c r="C56" s="33"/>
      <c r="D56" s="139">
        <v>3</v>
      </c>
      <c r="E56" s="155"/>
      <c r="F56" s="35" t="s">
        <v>79</v>
      </c>
      <c r="G56" s="36">
        <v>30</v>
      </c>
      <c r="H56" s="37">
        <v>0</v>
      </c>
      <c r="I56" s="38">
        <v>30</v>
      </c>
      <c r="J56" s="38"/>
      <c r="K56" s="38"/>
      <c r="L56" s="38"/>
      <c r="M56" s="38"/>
      <c r="N56" s="38"/>
      <c r="O56" s="37"/>
      <c r="P56" s="39"/>
      <c r="Q56" s="37"/>
      <c r="R56" s="39"/>
      <c r="S56" s="37"/>
      <c r="T56" s="47"/>
      <c r="U56" s="37"/>
      <c r="V56" s="39"/>
      <c r="W56" s="37"/>
      <c r="X56" s="39">
        <v>30</v>
      </c>
      <c r="Y56" s="37"/>
      <c r="Z56" s="39"/>
      <c r="AA56" s="224"/>
      <c r="AB56" s="94">
        <f t="shared" si="6"/>
        <v>1.5</v>
      </c>
      <c r="AC56" s="94"/>
      <c r="AD56" s="94">
        <v>3</v>
      </c>
      <c r="AE56" s="94"/>
      <c r="AF56" s="136"/>
    </row>
    <row r="57" spans="1:31" ht="13.5">
      <c r="A57" s="34">
        <v>40</v>
      </c>
      <c r="B57" s="266" t="s">
        <v>84</v>
      </c>
      <c r="C57" s="33"/>
      <c r="D57" s="139">
        <v>4</v>
      </c>
      <c r="E57" s="155"/>
      <c r="F57" s="35" t="s">
        <v>79</v>
      </c>
      <c r="G57" s="36">
        <v>45</v>
      </c>
      <c r="H57" s="37">
        <v>15</v>
      </c>
      <c r="I57" s="38">
        <v>30</v>
      </c>
      <c r="J57" s="38"/>
      <c r="K57" s="38"/>
      <c r="L57" s="38"/>
      <c r="M57" s="38"/>
      <c r="N57" s="38"/>
      <c r="O57" s="37"/>
      <c r="P57" s="39"/>
      <c r="Q57" s="37"/>
      <c r="R57" s="39"/>
      <c r="S57" s="37"/>
      <c r="T57" s="47"/>
      <c r="U57" s="37"/>
      <c r="V57" s="39"/>
      <c r="W57" s="37">
        <v>15</v>
      </c>
      <c r="X57" s="39">
        <v>30</v>
      </c>
      <c r="Y57" s="37"/>
      <c r="Z57" s="39"/>
      <c r="AA57" s="224"/>
      <c r="AB57" s="94">
        <f t="shared" si="6"/>
        <v>2</v>
      </c>
      <c r="AC57" s="94"/>
      <c r="AD57" s="94"/>
      <c r="AE57" s="94"/>
    </row>
    <row r="58" spans="1:31" s="153" customFormat="1" ht="13.5">
      <c r="A58" s="139">
        <v>41</v>
      </c>
      <c r="B58" s="154" t="s">
        <v>95</v>
      </c>
      <c r="C58" s="138"/>
      <c r="D58" s="139">
        <v>2</v>
      </c>
      <c r="E58" s="155"/>
      <c r="F58" s="155" t="s">
        <v>79</v>
      </c>
      <c r="G58" s="156">
        <v>30</v>
      </c>
      <c r="H58" s="157"/>
      <c r="I58" s="158">
        <v>30</v>
      </c>
      <c r="J58" s="158"/>
      <c r="K58" s="158"/>
      <c r="L58" s="158"/>
      <c r="M58" s="158"/>
      <c r="N58" s="158"/>
      <c r="O58" s="157"/>
      <c r="P58" s="159"/>
      <c r="Q58" s="157"/>
      <c r="R58" s="159"/>
      <c r="S58" s="157"/>
      <c r="T58" s="160"/>
      <c r="U58" s="157"/>
      <c r="V58" s="159"/>
      <c r="W58" s="157"/>
      <c r="X58" s="159">
        <v>30</v>
      </c>
      <c r="Y58" s="157"/>
      <c r="Z58" s="159"/>
      <c r="AA58" s="221"/>
      <c r="AB58" s="161">
        <f t="shared" si="6"/>
        <v>1</v>
      </c>
      <c r="AC58" s="161"/>
      <c r="AD58" s="161"/>
      <c r="AE58" s="161"/>
    </row>
    <row r="59" spans="1:31" s="153" customFormat="1" ht="13.5">
      <c r="A59" s="139">
        <v>42</v>
      </c>
      <c r="B59" s="154" t="s">
        <v>85</v>
      </c>
      <c r="C59" s="138"/>
      <c r="D59" s="139">
        <v>3</v>
      </c>
      <c r="E59" s="155"/>
      <c r="F59" s="155" t="s">
        <v>79</v>
      </c>
      <c r="G59" s="156">
        <v>30</v>
      </c>
      <c r="H59" s="157">
        <v>15</v>
      </c>
      <c r="I59" s="158">
        <v>15</v>
      </c>
      <c r="J59" s="158"/>
      <c r="K59" s="158"/>
      <c r="L59" s="158"/>
      <c r="M59" s="158"/>
      <c r="N59" s="158"/>
      <c r="O59" s="157"/>
      <c r="P59" s="159"/>
      <c r="Q59" s="157"/>
      <c r="R59" s="159"/>
      <c r="S59" s="157"/>
      <c r="T59" s="160"/>
      <c r="U59" s="157"/>
      <c r="V59" s="159"/>
      <c r="W59" s="157">
        <v>15</v>
      </c>
      <c r="X59" s="159">
        <v>15</v>
      </c>
      <c r="Y59" s="157"/>
      <c r="Z59" s="159"/>
      <c r="AA59" s="221"/>
      <c r="AB59" s="161">
        <f t="shared" si="6"/>
        <v>1.5</v>
      </c>
      <c r="AC59" s="161"/>
      <c r="AD59" s="161"/>
      <c r="AE59" s="161"/>
    </row>
    <row r="60" spans="1:32" s="153" customFormat="1" ht="27">
      <c r="A60" s="139">
        <v>43</v>
      </c>
      <c r="B60" s="154" t="s">
        <v>110</v>
      </c>
      <c r="C60" s="138"/>
      <c r="D60" s="139">
        <v>1</v>
      </c>
      <c r="E60" s="155"/>
      <c r="F60" s="155" t="s">
        <v>79</v>
      </c>
      <c r="G60" s="156">
        <v>15</v>
      </c>
      <c r="H60" s="157"/>
      <c r="I60" s="158">
        <v>15</v>
      </c>
      <c r="J60" s="158"/>
      <c r="K60" s="158"/>
      <c r="L60" s="158"/>
      <c r="M60" s="158"/>
      <c r="N60" s="158"/>
      <c r="O60" s="157"/>
      <c r="P60" s="159"/>
      <c r="Q60" s="157"/>
      <c r="R60" s="159"/>
      <c r="S60" s="157"/>
      <c r="T60" s="160"/>
      <c r="U60" s="157"/>
      <c r="V60" s="159"/>
      <c r="W60" s="157"/>
      <c r="X60" s="159">
        <v>15</v>
      </c>
      <c r="Y60" s="157"/>
      <c r="Z60" s="159"/>
      <c r="AA60" s="221">
        <v>2</v>
      </c>
      <c r="AB60" s="161">
        <f t="shared" si="6"/>
        <v>0.5</v>
      </c>
      <c r="AC60" s="161"/>
      <c r="AD60" s="161">
        <v>1</v>
      </c>
      <c r="AE60" s="161"/>
      <c r="AF60" s="214"/>
    </row>
    <row r="61" spans="1:31" s="153" customFormat="1" ht="27">
      <c r="A61" s="139">
        <v>44</v>
      </c>
      <c r="B61" s="154" t="s">
        <v>138</v>
      </c>
      <c r="C61" s="138"/>
      <c r="D61" s="139">
        <v>2</v>
      </c>
      <c r="E61" s="155"/>
      <c r="F61" s="155" t="s">
        <v>69</v>
      </c>
      <c r="G61" s="156">
        <v>30</v>
      </c>
      <c r="H61" s="157">
        <v>15</v>
      </c>
      <c r="I61" s="158">
        <v>15</v>
      </c>
      <c r="J61" s="158"/>
      <c r="K61" s="158"/>
      <c r="L61" s="158"/>
      <c r="M61" s="158"/>
      <c r="N61" s="158"/>
      <c r="O61" s="157"/>
      <c r="P61" s="159"/>
      <c r="Q61" s="157"/>
      <c r="R61" s="159"/>
      <c r="S61" s="157"/>
      <c r="T61" s="160"/>
      <c r="U61" s="157"/>
      <c r="V61" s="159"/>
      <c r="W61" s="157"/>
      <c r="X61" s="159"/>
      <c r="Y61" s="157">
        <v>15</v>
      </c>
      <c r="Z61" s="159">
        <v>15</v>
      </c>
      <c r="AA61" s="221">
        <v>2</v>
      </c>
      <c r="AB61" s="161">
        <f t="shared" si="6"/>
        <v>1</v>
      </c>
      <c r="AC61" s="161"/>
      <c r="AD61" s="161">
        <v>1</v>
      </c>
      <c r="AE61" s="161"/>
    </row>
    <row r="62" spans="1:31" s="153" customFormat="1" ht="13.5">
      <c r="A62" s="139">
        <v>45</v>
      </c>
      <c r="B62" s="154" t="s">
        <v>86</v>
      </c>
      <c r="C62" s="138"/>
      <c r="D62" s="139">
        <v>2</v>
      </c>
      <c r="E62" s="155"/>
      <c r="F62" s="155" t="s">
        <v>69</v>
      </c>
      <c r="G62" s="156">
        <v>30</v>
      </c>
      <c r="H62" s="157">
        <v>0</v>
      </c>
      <c r="I62" s="158">
        <v>30</v>
      </c>
      <c r="J62" s="158"/>
      <c r="K62" s="158"/>
      <c r="L62" s="158"/>
      <c r="M62" s="158"/>
      <c r="N62" s="158"/>
      <c r="O62" s="157"/>
      <c r="P62" s="159"/>
      <c r="Q62" s="157"/>
      <c r="R62" s="159"/>
      <c r="S62" s="157"/>
      <c r="T62" s="160"/>
      <c r="U62" s="157"/>
      <c r="V62" s="159"/>
      <c r="W62" s="157"/>
      <c r="X62" s="159"/>
      <c r="Y62" s="157"/>
      <c r="Z62" s="159">
        <v>30</v>
      </c>
      <c r="AA62" s="221"/>
      <c r="AB62" s="161">
        <f t="shared" si="6"/>
        <v>1</v>
      </c>
      <c r="AC62" s="161"/>
      <c r="AD62" s="161"/>
      <c r="AE62" s="161"/>
    </row>
    <row r="63" spans="1:31" s="153" customFormat="1" ht="26.25">
      <c r="A63" s="139">
        <v>46</v>
      </c>
      <c r="B63" s="265" t="s">
        <v>139</v>
      </c>
      <c r="C63" s="138"/>
      <c r="D63" s="139">
        <v>3</v>
      </c>
      <c r="E63" s="155" t="s">
        <v>69</v>
      </c>
      <c r="F63" s="155" t="s">
        <v>69</v>
      </c>
      <c r="G63" s="156">
        <v>30</v>
      </c>
      <c r="H63" s="157">
        <v>15</v>
      </c>
      <c r="I63" s="158">
        <v>15</v>
      </c>
      <c r="J63" s="158"/>
      <c r="K63" s="158"/>
      <c r="L63" s="158"/>
      <c r="M63" s="158"/>
      <c r="N63" s="158"/>
      <c r="O63" s="157"/>
      <c r="P63" s="159"/>
      <c r="Q63" s="157"/>
      <c r="R63" s="159"/>
      <c r="S63" s="157"/>
      <c r="T63" s="160"/>
      <c r="U63" s="157"/>
      <c r="V63" s="159"/>
      <c r="W63" s="157"/>
      <c r="X63" s="159"/>
      <c r="Y63" s="157">
        <v>15</v>
      </c>
      <c r="Z63" s="159">
        <v>15</v>
      </c>
      <c r="AA63" s="221">
        <v>3</v>
      </c>
      <c r="AB63" s="161">
        <f t="shared" si="6"/>
        <v>1.5</v>
      </c>
      <c r="AC63" s="161"/>
      <c r="AD63" s="161">
        <v>2</v>
      </c>
      <c r="AE63" s="161"/>
    </row>
    <row r="64" spans="1:31" s="153" customFormat="1" ht="27">
      <c r="A64" s="139">
        <v>47</v>
      </c>
      <c r="B64" s="154" t="s">
        <v>112</v>
      </c>
      <c r="C64" s="138"/>
      <c r="D64" s="139">
        <v>2</v>
      </c>
      <c r="E64" s="155" t="s">
        <v>69</v>
      </c>
      <c r="F64" s="155" t="s">
        <v>69</v>
      </c>
      <c r="G64" s="156">
        <v>30</v>
      </c>
      <c r="H64" s="157">
        <v>15</v>
      </c>
      <c r="I64" s="158">
        <v>15</v>
      </c>
      <c r="J64" s="158"/>
      <c r="K64" s="158"/>
      <c r="L64" s="158"/>
      <c r="M64" s="158"/>
      <c r="N64" s="158"/>
      <c r="O64" s="157"/>
      <c r="P64" s="159"/>
      <c r="Q64" s="157"/>
      <c r="R64" s="159"/>
      <c r="S64" s="157"/>
      <c r="T64" s="160"/>
      <c r="U64" s="157"/>
      <c r="V64" s="159"/>
      <c r="W64" s="157"/>
      <c r="X64" s="159"/>
      <c r="Y64" s="157">
        <v>15</v>
      </c>
      <c r="Z64" s="159">
        <v>15</v>
      </c>
      <c r="AA64" s="221">
        <v>2</v>
      </c>
      <c r="AB64" s="161">
        <f t="shared" si="6"/>
        <v>1</v>
      </c>
      <c r="AC64" s="161"/>
      <c r="AD64" s="161">
        <v>1</v>
      </c>
      <c r="AE64" s="161"/>
    </row>
    <row r="65" spans="1:31" ht="14.25" thickBot="1">
      <c r="A65" s="34">
        <v>48</v>
      </c>
      <c r="B65" s="105" t="s">
        <v>87</v>
      </c>
      <c r="C65" s="33"/>
      <c r="D65" s="34">
        <v>3</v>
      </c>
      <c r="E65" s="35"/>
      <c r="F65" s="35" t="s">
        <v>69</v>
      </c>
      <c r="G65" s="36">
        <v>45</v>
      </c>
      <c r="H65" s="37">
        <v>15</v>
      </c>
      <c r="I65" s="38">
        <v>30</v>
      </c>
      <c r="J65" s="38"/>
      <c r="K65" s="38"/>
      <c r="L65" s="38"/>
      <c r="M65" s="38"/>
      <c r="N65" s="38"/>
      <c r="O65" s="37"/>
      <c r="P65" s="39"/>
      <c r="Q65" s="37"/>
      <c r="R65" s="39"/>
      <c r="S65" s="37"/>
      <c r="T65" s="47"/>
      <c r="U65" s="37"/>
      <c r="V65" s="39"/>
      <c r="W65" s="37"/>
      <c r="X65" s="39"/>
      <c r="Y65" s="37">
        <v>15</v>
      </c>
      <c r="Z65" s="39">
        <v>30</v>
      </c>
      <c r="AA65" s="224"/>
      <c r="AB65" s="94">
        <f t="shared" si="6"/>
        <v>1.5</v>
      </c>
      <c r="AC65" s="94"/>
      <c r="AD65" s="94"/>
      <c r="AE65" s="94"/>
    </row>
    <row r="66" spans="1:31" s="102" customFormat="1" ht="14.25" thickBot="1" thickTop="1">
      <c r="A66" s="134" t="s">
        <v>11</v>
      </c>
      <c r="B66" s="135"/>
      <c r="C66" s="96"/>
      <c r="D66" s="97">
        <f>SUM(D44:D65)</f>
        <v>63</v>
      </c>
      <c r="E66" s="98"/>
      <c r="F66" s="98"/>
      <c r="G66" s="97">
        <f aca="true" t="shared" si="7" ref="G66:AE66">SUM(G44:G65)</f>
        <v>735</v>
      </c>
      <c r="H66" s="99">
        <f t="shared" si="7"/>
        <v>225</v>
      </c>
      <c r="I66" s="100">
        <f t="shared" si="7"/>
        <v>510</v>
      </c>
      <c r="J66" s="100">
        <f t="shared" si="7"/>
        <v>0</v>
      </c>
      <c r="K66" s="100">
        <f t="shared" si="7"/>
        <v>0</v>
      </c>
      <c r="L66" s="100">
        <f t="shared" si="7"/>
        <v>0</v>
      </c>
      <c r="M66" s="100">
        <f t="shared" si="7"/>
        <v>0</v>
      </c>
      <c r="N66" s="100">
        <f t="shared" si="7"/>
        <v>0</v>
      </c>
      <c r="O66" s="99">
        <f t="shared" si="7"/>
        <v>0</v>
      </c>
      <c r="P66" s="101">
        <f t="shared" si="7"/>
        <v>0</v>
      </c>
      <c r="Q66" s="99">
        <f t="shared" si="7"/>
        <v>0</v>
      </c>
      <c r="R66" s="101">
        <f t="shared" si="7"/>
        <v>0</v>
      </c>
      <c r="S66" s="99">
        <f t="shared" si="7"/>
        <v>0</v>
      </c>
      <c r="T66" s="101">
        <f t="shared" si="7"/>
        <v>0</v>
      </c>
      <c r="U66" s="99">
        <f t="shared" si="7"/>
        <v>90</v>
      </c>
      <c r="V66" s="101">
        <f t="shared" si="7"/>
        <v>165</v>
      </c>
      <c r="W66" s="99">
        <f t="shared" si="7"/>
        <v>75</v>
      </c>
      <c r="X66" s="101">
        <f t="shared" si="7"/>
        <v>240</v>
      </c>
      <c r="Y66" s="99">
        <f t="shared" si="7"/>
        <v>60</v>
      </c>
      <c r="Z66" s="101">
        <f t="shared" si="7"/>
        <v>105</v>
      </c>
      <c r="AA66" s="225">
        <f t="shared" si="7"/>
        <v>16</v>
      </c>
      <c r="AB66" s="101">
        <f t="shared" si="7"/>
        <v>31.5</v>
      </c>
      <c r="AC66" s="101">
        <f t="shared" si="7"/>
        <v>0</v>
      </c>
      <c r="AD66" s="101">
        <f t="shared" si="7"/>
        <v>25</v>
      </c>
      <c r="AE66" s="101">
        <f t="shared" si="7"/>
        <v>0</v>
      </c>
    </row>
    <row r="67" spans="1:31" s="102" customFormat="1" ht="15" thickBot="1" thickTop="1">
      <c r="A67" s="268" t="s">
        <v>127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</row>
    <row r="68" spans="1:31" s="280" customFormat="1" ht="42" thickTop="1">
      <c r="A68" s="273">
        <v>49</v>
      </c>
      <c r="B68" s="274" t="s">
        <v>134</v>
      </c>
      <c r="C68" s="275"/>
      <c r="D68" s="276">
        <v>1</v>
      </c>
      <c r="E68" s="276"/>
      <c r="F68" s="276">
        <v>2</v>
      </c>
      <c r="G68" s="276">
        <v>15</v>
      </c>
      <c r="H68" s="277">
        <v>5</v>
      </c>
      <c r="I68" s="278">
        <v>10</v>
      </c>
      <c r="J68" s="278"/>
      <c r="K68" s="278"/>
      <c r="L68" s="278"/>
      <c r="M68" s="278"/>
      <c r="N68" s="279"/>
      <c r="O68" s="277"/>
      <c r="P68" s="279"/>
      <c r="Q68" s="277">
        <v>5</v>
      </c>
      <c r="R68" s="279">
        <v>10</v>
      </c>
      <c r="S68" s="277"/>
      <c r="T68" s="279"/>
      <c r="U68" s="277"/>
      <c r="V68" s="279"/>
      <c r="W68" s="277"/>
      <c r="X68" s="279"/>
      <c r="Y68" s="277"/>
      <c r="Z68" s="279"/>
      <c r="AA68" s="276">
        <v>1</v>
      </c>
      <c r="AB68" s="276">
        <f>D68/2</f>
        <v>0.5</v>
      </c>
      <c r="AC68" s="276"/>
      <c r="AD68" s="276"/>
      <c r="AE68" s="276"/>
    </row>
    <row r="69" spans="1:31" s="280" customFormat="1" ht="27.75" thickBot="1">
      <c r="A69" s="281">
        <v>50</v>
      </c>
      <c r="B69" s="282" t="s">
        <v>135</v>
      </c>
      <c r="C69" s="283"/>
      <c r="D69" s="284">
        <v>2</v>
      </c>
      <c r="E69" s="284"/>
      <c r="F69" s="284">
        <v>6</v>
      </c>
      <c r="G69" s="284">
        <v>30</v>
      </c>
      <c r="H69" s="285">
        <v>10</v>
      </c>
      <c r="I69" s="286">
        <v>20</v>
      </c>
      <c r="J69" s="286"/>
      <c r="K69" s="286"/>
      <c r="L69" s="286"/>
      <c r="M69" s="286"/>
      <c r="N69" s="287"/>
      <c r="O69" s="285"/>
      <c r="P69" s="287"/>
      <c r="Q69" s="285"/>
      <c r="R69" s="287"/>
      <c r="S69" s="285"/>
      <c r="T69" s="287"/>
      <c r="U69" s="285"/>
      <c r="V69" s="287"/>
      <c r="W69" s="285"/>
      <c r="X69" s="287"/>
      <c r="Y69" s="285">
        <v>10</v>
      </c>
      <c r="Z69" s="287">
        <v>20</v>
      </c>
      <c r="AA69" s="284">
        <v>2</v>
      </c>
      <c r="AB69" s="284">
        <f>D69/2</f>
        <v>1</v>
      </c>
      <c r="AC69" s="284"/>
      <c r="AD69" s="284"/>
      <c r="AE69" s="284"/>
    </row>
    <row r="70" spans="1:31" s="102" customFormat="1" ht="14.25" thickBot="1" thickTop="1">
      <c r="A70" s="244" t="s">
        <v>11</v>
      </c>
      <c r="B70" s="245"/>
      <c r="C70" s="246"/>
      <c r="D70" s="247">
        <f>SUM(D68:D69)</f>
        <v>3</v>
      </c>
      <c r="E70" s="247">
        <f aca="true" t="shared" si="8" ref="E70:AE70">SUM(E68:E69)</f>
        <v>0</v>
      </c>
      <c r="F70" s="247">
        <f t="shared" si="8"/>
        <v>8</v>
      </c>
      <c r="G70" s="247">
        <f t="shared" si="8"/>
        <v>45</v>
      </c>
      <c r="H70" s="241">
        <f t="shared" si="8"/>
        <v>15</v>
      </c>
      <c r="I70" s="236">
        <f t="shared" si="8"/>
        <v>30</v>
      </c>
      <c r="J70" s="236">
        <f t="shared" si="8"/>
        <v>0</v>
      </c>
      <c r="K70" s="236">
        <f t="shared" si="8"/>
        <v>0</v>
      </c>
      <c r="L70" s="236">
        <f t="shared" si="8"/>
        <v>0</v>
      </c>
      <c r="M70" s="236">
        <f t="shared" si="8"/>
        <v>0</v>
      </c>
      <c r="N70" s="248">
        <f t="shared" si="8"/>
        <v>0</v>
      </c>
      <c r="O70" s="241">
        <f t="shared" si="8"/>
        <v>0</v>
      </c>
      <c r="P70" s="248">
        <f t="shared" si="8"/>
        <v>0</v>
      </c>
      <c r="Q70" s="241">
        <f t="shared" si="8"/>
        <v>5</v>
      </c>
      <c r="R70" s="248">
        <f t="shared" si="8"/>
        <v>10</v>
      </c>
      <c r="S70" s="241">
        <f t="shared" si="8"/>
        <v>0</v>
      </c>
      <c r="T70" s="248">
        <f t="shared" si="8"/>
        <v>0</v>
      </c>
      <c r="U70" s="241">
        <f t="shared" si="8"/>
        <v>0</v>
      </c>
      <c r="V70" s="248">
        <f t="shared" si="8"/>
        <v>0</v>
      </c>
      <c r="W70" s="241">
        <f t="shared" si="8"/>
        <v>0</v>
      </c>
      <c r="X70" s="248">
        <f t="shared" si="8"/>
        <v>0</v>
      </c>
      <c r="Y70" s="241">
        <f t="shared" si="8"/>
        <v>10</v>
      </c>
      <c r="Z70" s="248">
        <f t="shared" si="8"/>
        <v>20</v>
      </c>
      <c r="AA70" s="249">
        <f t="shared" si="8"/>
        <v>3</v>
      </c>
      <c r="AB70" s="247">
        <f t="shared" si="8"/>
        <v>1.5</v>
      </c>
      <c r="AC70" s="247">
        <f t="shared" si="8"/>
        <v>0</v>
      </c>
      <c r="AD70" s="247">
        <f t="shared" si="8"/>
        <v>0</v>
      </c>
      <c r="AE70" s="247">
        <f t="shared" si="8"/>
        <v>0</v>
      </c>
    </row>
    <row r="71" spans="1:31" ht="15" thickBot="1" thickTop="1">
      <c r="A71" s="199" t="s">
        <v>130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28"/>
      <c r="AB71" s="200"/>
      <c r="AC71" s="200"/>
      <c r="AD71" s="200"/>
      <c r="AE71" s="201"/>
    </row>
    <row r="72" spans="1:31" ht="39.75" thickTop="1">
      <c r="A72" s="10">
        <v>51</v>
      </c>
      <c r="B72" s="267" t="s">
        <v>67</v>
      </c>
      <c r="C72" s="43"/>
      <c r="D72" s="10">
        <v>2</v>
      </c>
      <c r="E72" s="44"/>
      <c r="F72" s="44" t="s">
        <v>40</v>
      </c>
      <c r="G72" s="45">
        <v>15</v>
      </c>
      <c r="H72" s="48"/>
      <c r="I72" s="64">
        <v>15</v>
      </c>
      <c r="J72" s="64"/>
      <c r="K72" s="64"/>
      <c r="L72" s="64"/>
      <c r="M72" s="64"/>
      <c r="N72" s="64"/>
      <c r="O72" s="48"/>
      <c r="P72" s="46"/>
      <c r="Q72" s="48"/>
      <c r="R72" s="46"/>
      <c r="S72" s="48"/>
      <c r="T72" s="65">
        <v>15</v>
      </c>
      <c r="U72" s="48"/>
      <c r="V72" s="46"/>
      <c r="W72" s="48"/>
      <c r="X72" s="46"/>
      <c r="Y72" s="48"/>
      <c r="Z72" s="46"/>
      <c r="AA72" s="226">
        <v>2</v>
      </c>
      <c r="AB72" s="82">
        <f>D72/2</f>
        <v>1</v>
      </c>
      <c r="AC72" s="82"/>
      <c r="AD72" s="82"/>
      <c r="AE72" s="82"/>
    </row>
    <row r="73" spans="1:31" ht="39">
      <c r="A73" s="11">
        <v>52</v>
      </c>
      <c r="B73" s="272" t="s">
        <v>68</v>
      </c>
      <c r="C73" s="12"/>
      <c r="D73" s="11">
        <v>2</v>
      </c>
      <c r="E73" s="13"/>
      <c r="F73" s="13" t="s">
        <v>40</v>
      </c>
      <c r="G73" s="15">
        <v>15</v>
      </c>
      <c r="H73" s="16"/>
      <c r="I73" s="211">
        <v>15</v>
      </c>
      <c r="J73" s="211"/>
      <c r="K73" s="211"/>
      <c r="L73" s="211"/>
      <c r="M73" s="211"/>
      <c r="N73" s="211"/>
      <c r="O73" s="16"/>
      <c r="P73" s="18"/>
      <c r="Q73" s="16"/>
      <c r="R73" s="18"/>
      <c r="S73" s="16"/>
      <c r="T73" s="49">
        <v>15</v>
      </c>
      <c r="U73" s="16"/>
      <c r="V73" s="18"/>
      <c r="W73" s="16"/>
      <c r="X73" s="18"/>
      <c r="Y73" s="16"/>
      <c r="Z73" s="18"/>
      <c r="AA73" s="227">
        <v>2</v>
      </c>
      <c r="AB73" s="79">
        <f>D73/2</f>
        <v>1</v>
      </c>
      <c r="AC73" s="79"/>
      <c r="AD73" s="79"/>
      <c r="AE73" s="79"/>
    </row>
    <row r="74" spans="1:31" ht="39">
      <c r="A74" s="11">
        <v>53</v>
      </c>
      <c r="B74" s="272" t="s">
        <v>120</v>
      </c>
      <c r="C74" s="12"/>
      <c r="D74" s="11">
        <v>2</v>
      </c>
      <c r="E74" s="235"/>
      <c r="F74" s="13" t="s">
        <v>40</v>
      </c>
      <c r="G74" s="15">
        <v>15</v>
      </c>
      <c r="H74" s="16"/>
      <c r="I74" s="211">
        <v>15</v>
      </c>
      <c r="J74" s="211"/>
      <c r="K74" s="211"/>
      <c r="L74" s="211"/>
      <c r="M74" s="211"/>
      <c r="N74" s="211"/>
      <c r="O74" s="16"/>
      <c r="P74" s="18"/>
      <c r="Q74" s="16"/>
      <c r="R74" s="18"/>
      <c r="S74" s="16"/>
      <c r="T74" s="49">
        <v>15</v>
      </c>
      <c r="U74" s="16"/>
      <c r="V74" s="18"/>
      <c r="W74" s="16"/>
      <c r="X74" s="18"/>
      <c r="Y74" s="16"/>
      <c r="Z74" s="18"/>
      <c r="AA74" s="227">
        <v>2</v>
      </c>
      <c r="AB74" s="79">
        <f>D74/2</f>
        <v>1</v>
      </c>
      <c r="AC74" s="79"/>
      <c r="AD74" s="79"/>
      <c r="AE74" s="79"/>
    </row>
    <row r="75" spans="1:31" ht="39.75" thickBot="1">
      <c r="A75" s="11">
        <v>54</v>
      </c>
      <c r="B75" s="272" t="s">
        <v>121</v>
      </c>
      <c r="C75" s="12"/>
      <c r="D75" s="11">
        <v>2</v>
      </c>
      <c r="E75" s="13"/>
      <c r="F75" s="13" t="s">
        <v>40</v>
      </c>
      <c r="G75" s="15">
        <v>15</v>
      </c>
      <c r="H75" s="16"/>
      <c r="I75" s="211">
        <v>15</v>
      </c>
      <c r="J75" s="211"/>
      <c r="K75" s="211"/>
      <c r="L75" s="211"/>
      <c r="M75" s="211"/>
      <c r="N75" s="211"/>
      <c r="O75" s="16"/>
      <c r="P75" s="18"/>
      <c r="Q75" s="16"/>
      <c r="R75" s="18"/>
      <c r="S75" s="16"/>
      <c r="T75" s="49">
        <v>15</v>
      </c>
      <c r="U75" s="16"/>
      <c r="V75" s="18"/>
      <c r="W75" s="16"/>
      <c r="X75" s="18"/>
      <c r="Y75" s="16"/>
      <c r="Z75" s="18"/>
      <c r="AA75" s="227">
        <v>2</v>
      </c>
      <c r="AB75" s="79">
        <f>D75/2</f>
        <v>1</v>
      </c>
      <c r="AC75" s="79"/>
      <c r="AD75" s="79"/>
      <c r="AE75" s="79"/>
    </row>
    <row r="76" spans="1:31" s="104" customFormat="1" ht="15" thickBot="1" thickTop="1">
      <c r="A76" s="63" t="s">
        <v>11</v>
      </c>
      <c r="B76" s="132"/>
      <c r="C76" s="26"/>
      <c r="D76" s="27">
        <f>SUM(D72:D75)</f>
        <v>8</v>
      </c>
      <c r="E76" s="28"/>
      <c r="F76" s="28"/>
      <c r="G76" s="27">
        <f aca="true" t="shared" si="9" ref="G76:AE76">SUM(G72:G75)</f>
        <v>60</v>
      </c>
      <c r="H76" s="29">
        <f t="shared" si="9"/>
        <v>0</v>
      </c>
      <c r="I76" s="30">
        <f t="shared" si="9"/>
        <v>60</v>
      </c>
      <c r="J76" s="30">
        <f t="shared" si="9"/>
        <v>0</v>
      </c>
      <c r="K76" s="30">
        <f t="shared" si="9"/>
        <v>0</v>
      </c>
      <c r="L76" s="30">
        <f t="shared" si="9"/>
        <v>0</v>
      </c>
      <c r="M76" s="30">
        <f t="shared" si="9"/>
        <v>0</v>
      </c>
      <c r="N76" s="30">
        <f t="shared" si="9"/>
        <v>0</v>
      </c>
      <c r="O76" s="29">
        <f t="shared" si="9"/>
        <v>0</v>
      </c>
      <c r="P76" s="31">
        <f t="shared" si="9"/>
        <v>0</v>
      </c>
      <c r="Q76" s="29">
        <f t="shared" si="9"/>
        <v>0</v>
      </c>
      <c r="R76" s="31">
        <f t="shared" si="9"/>
        <v>0</v>
      </c>
      <c r="S76" s="29">
        <f t="shared" si="9"/>
        <v>0</v>
      </c>
      <c r="T76" s="31">
        <f t="shared" si="9"/>
        <v>60</v>
      </c>
      <c r="U76" s="29">
        <f t="shared" si="9"/>
        <v>0</v>
      </c>
      <c r="V76" s="31">
        <f t="shared" si="9"/>
        <v>0</v>
      </c>
      <c r="W76" s="29">
        <f t="shared" si="9"/>
        <v>0</v>
      </c>
      <c r="X76" s="31">
        <f t="shared" si="9"/>
        <v>0</v>
      </c>
      <c r="Y76" s="29">
        <f t="shared" si="9"/>
        <v>0</v>
      </c>
      <c r="Z76" s="31">
        <f t="shared" si="9"/>
        <v>0</v>
      </c>
      <c r="AA76" s="51">
        <f t="shared" si="9"/>
        <v>8</v>
      </c>
      <c r="AB76" s="31">
        <f t="shared" si="9"/>
        <v>4</v>
      </c>
      <c r="AC76" s="31">
        <f t="shared" si="9"/>
        <v>0</v>
      </c>
      <c r="AD76" s="31">
        <f t="shared" si="9"/>
        <v>0</v>
      </c>
      <c r="AE76" s="31">
        <f t="shared" si="9"/>
        <v>0</v>
      </c>
    </row>
    <row r="77" spans="1:31" ht="15" thickBot="1" thickTop="1">
      <c r="A77" s="199" t="s">
        <v>131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28"/>
      <c r="AB77" s="200"/>
      <c r="AC77" s="200"/>
      <c r="AD77" s="200"/>
      <c r="AE77" s="201"/>
    </row>
    <row r="78" spans="1:31" ht="14.25" thickTop="1">
      <c r="A78" s="34" t="s">
        <v>128</v>
      </c>
      <c r="B78" s="105" t="s">
        <v>102</v>
      </c>
      <c r="C78" s="33"/>
      <c r="D78" s="34">
        <v>2</v>
      </c>
      <c r="E78" s="35"/>
      <c r="F78" s="35" t="s">
        <v>79</v>
      </c>
      <c r="G78" s="36">
        <v>30</v>
      </c>
      <c r="H78" s="37"/>
      <c r="I78" s="38"/>
      <c r="J78" s="38"/>
      <c r="K78" s="38"/>
      <c r="L78" s="38"/>
      <c r="M78" s="38">
        <v>30</v>
      </c>
      <c r="N78" s="38"/>
      <c r="O78" s="37"/>
      <c r="P78" s="39"/>
      <c r="Q78" s="37"/>
      <c r="R78" s="39"/>
      <c r="S78" s="37"/>
      <c r="T78" s="47"/>
      <c r="U78" s="37"/>
      <c r="V78" s="39"/>
      <c r="W78" s="37"/>
      <c r="X78" s="39">
        <v>30</v>
      </c>
      <c r="Y78" s="37"/>
      <c r="Z78" s="39"/>
      <c r="AA78" s="224">
        <v>2</v>
      </c>
      <c r="AB78" s="82">
        <f>D78/2</f>
        <v>1</v>
      </c>
      <c r="AC78" s="82"/>
      <c r="AD78" s="82">
        <v>2</v>
      </c>
      <c r="AE78" s="82"/>
    </row>
    <row r="79" spans="1:31" ht="14.25" thickBot="1">
      <c r="A79" s="11" t="s">
        <v>129</v>
      </c>
      <c r="B79" s="106" t="s">
        <v>103</v>
      </c>
      <c r="C79" s="12"/>
      <c r="D79" s="11">
        <v>8</v>
      </c>
      <c r="E79" s="13"/>
      <c r="F79" s="13" t="s">
        <v>69</v>
      </c>
      <c r="G79" s="15">
        <v>30</v>
      </c>
      <c r="H79" s="16"/>
      <c r="I79" s="211"/>
      <c r="J79" s="211"/>
      <c r="K79" s="211"/>
      <c r="L79" s="211"/>
      <c r="M79" s="211">
        <v>30</v>
      </c>
      <c r="N79" s="211"/>
      <c r="O79" s="16"/>
      <c r="P79" s="18"/>
      <c r="Q79" s="16"/>
      <c r="R79" s="18"/>
      <c r="S79" s="16"/>
      <c r="T79" s="49"/>
      <c r="U79" s="16"/>
      <c r="V79" s="18"/>
      <c r="W79" s="16"/>
      <c r="X79" s="18"/>
      <c r="Y79" s="16"/>
      <c r="Z79" s="18">
        <v>30</v>
      </c>
      <c r="AA79" s="227">
        <v>8</v>
      </c>
      <c r="AB79" s="79">
        <f>D79/2</f>
        <v>4</v>
      </c>
      <c r="AC79" s="79"/>
      <c r="AD79" s="79">
        <v>8</v>
      </c>
      <c r="AE79" s="79"/>
    </row>
    <row r="80" spans="1:31" s="104" customFormat="1" ht="15" thickBot="1" thickTop="1">
      <c r="A80" s="63" t="s">
        <v>11</v>
      </c>
      <c r="B80" s="132"/>
      <c r="C80" s="26"/>
      <c r="D80" s="27">
        <f>SUM(D78:D79)</f>
        <v>10</v>
      </c>
      <c r="E80" s="28"/>
      <c r="F80" s="28"/>
      <c r="G80" s="27">
        <f aca="true" t="shared" si="10" ref="G80:AE80">SUM(G78:G79)</f>
        <v>60</v>
      </c>
      <c r="H80" s="29">
        <f t="shared" si="10"/>
        <v>0</v>
      </c>
      <c r="I80" s="30">
        <f t="shared" si="10"/>
        <v>0</v>
      </c>
      <c r="J80" s="30">
        <f t="shared" si="10"/>
        <v>0</v>
      </c>
      <c r="K80" s="30">
        <f t="shared" si="10"/>
        <v>0</v>
      </c>
      <c r="L80" s="30">
        <f t="shared" si="10"/>
        <v>0</v>
      </c>
      <c r="M80" s="30">
        <f t="shared" si="10"/>
        <v>60</v>
      </c>
      <c r="N80" s="30">
        <f t="shared" si="10"/>
        <v>0</v>
      </c>
      <c r="O80" s="29">
        <f t="shared" si="10"/>
        <v>0</v>
      </c>
      <c r="P80" s="31">
        <f t="shared" si="10"/>
        <v>0</v>
      </c>
      <c r="Q80" s="29">
        <f t="shared" si="10"/>
        <v>0</v>
      </c>
      <c r="R80" s="31">
        <f t="shared" si="10"/>
        <v>0</v>
      </c>
      <c r="S80" s="29">
        <f t="shared" si="10"/>
        <v>0</v>
      </c>
      <c r="T80" s="31">
        <f t="shared" si="10"/>
        <v>0</v>
      </c>
      <c r="U80" s="29">
        <f t="shared" si="10"/>
        <v>0</v>
      </c>
      <c r="V80" s="31">
        <f t="shared" si="10"/>
        <v>0</v>
      </c>
      <c r="W80" s="29">
        <f t="shared" si="10"/>
        <v>0</v>
      </c>
      <c r="X80" s="31">
        <f t="shared" si="10"/>
        <v>30</v>
      </c>
      <c r="Y80" s="29">
        <f t="shared" si="10"/>
        <v>0</v>
      </c>
      <c r="Z80" s="31">
        <f t="shared" si="10"/>
        <v>30</v>
      </c>
      <c r="AA80" s="51">
        <f t="shared" si="10"/>
        <v>10</v>
      </c>
      <c r="AB80" s="31">
        <f t="shared" si="10"/>
        <v>5</v>
      </c>
      <c r="AC80" s="31">
        <f t="shared" si="10"/>
        <v>0</v>
      </c>
      <c r="AD80" s="31">
        <f t="shared" si="10"/>
        <v>10</v>
      </c>
      <c r="AE80" s="31">
        <f t="shared" si="10"/>
        <v>0</v>
      </c>
    </row>
    <row r="81" spans="1:31" ht="15" thickBot="1" thickTop="1">
      <c r="A81" s="202" t="s">
        <v>132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23"/>
      <c r="AB81" s="203"/>
      <c r="AC81" s="203"/>
      <c r="AD81" s="203"/>
      <c r="AE81" s="204"/>
    </row>
    <row r="82" spans="1:31" ht="14.25" thickTop="1">
      <c r="A82" s="10">
        <v>56</v>
      </c>
      <c r="B82" s="122" t="s">
        <v>70</v>
      </c>
      <c r="C82" s="43"/>
      <c r="D82" s="10">
        <v>2</v>
      </c>
      <c r="E82" s="44"/>
      <c r="F82" s="44" t="s">
        <v>41</v>
      </c>
      <c r="G82" s="45">
        <v>0</v>
      </c>
      <c r="H82" s="48"/>
      <c r="I82" s="64"/>
      <c r="J82" s="64"/>
      <c r="K82" s="64"/>
      <c r="L82" s="64"/>
      <c r="M82" s="64"/>
      <c r="N82" s="64"/>
      <c r="O82" s="48"/>
      <c r="P82" s="46"/>
      <c r="Q82" s="48"/>
      <c r="R82" s="46"/>
      <c r="S82" s="48"/>
      <c r="T82" s="65"/>
      <c r="U82" s="48"/>
      <c r="V82" s="46"/>
      <c r="W82" s="48"/>
      <c r="X82" s="46"/>
      <c r="Y82" s="48"/>
      <c r="Z82" s="46"/>
      <c r="AA82" s="226">
        <v>2</v>
      </c>
      <c r="AB82" s="82">
        <f>D82/2</f>
        <v>1</v>
      </c>
      <c r="AC82" s="82"/>
      <c r="AD82" s="82"/>
      <c r="AE82" s="82"/>
    </row>
    <row r="83" spans="1:31" ht="14.25" thickBot="1">
      <c r="A83" s="11">
        <v>57</v>
      </c>
      <c r="B83" s="106" t="s">
        <v>71</v>
      </c>
      <c r="C83" s="12"/>
      <c r="D83" s="11">
        <v>8</v>
      </c>
      <c r="E83" s="13"/>
      <c r="F83" s="13">
        <v>6</v>
      </c>
      <c r="G83" s="15">
        <v>0</v>
      </c>
      <c r="H83" s="16"/>
      <c r="I83" s="211"/>
      <c r="J83" s="211"/>
      <c r="K83" s="211"/>
      <c r="L83" s="211"/>
      <c r="M83" s="211"/>
      <c r="N83" s="211"/>
      <c r="O83" s="16"/>
      <c r="P83" s="18"/>
      <c r="Q83" s="16"/>
      <c r="R83" s="18"/>
      <c r="S83" s="16"/>
      <c r="T83" s="49"/>
      <c r="U83" s="16"/>
      <c r="V83" s="18"/>
      <c r="W83" s="16"/>
      <c r="X83" s="18"/>
      <c r="Y83" s="16"/>
      <c r="Z83" s="18"/>
      <c r="AA83" s="227">
        <v>8</v>
      </c>
      <c r="AB83" s="79">
        <f>D83/2</f>
        <v>4</v>
      </c>
      <c r="AC83" s="79"/>
      <c r="AD83" s="79"/>
      <c r="AE83" s="79"/>
    </row>
    <row r="84" spans="1:31" s="104" customFormat="1" ht="15" thickBot="1" thickTop="1">
      <c r="A84" s="131" t="s">
        <v>11</v>
      </c>
      <c r="B84" s="132"/>
      <c r="C84" s="26"/>
      <c r="D84" s="27">
        <f>SUM(D82:D83)</f>
        <v>10</v>
      </c>
      <c r="E84" s="28"/>
      <c r="F84" s="28"/>
      <c r="G84" s="27">
        <f aca="true" t="shared" si="11" ref="G84:AE84">SUM(G82:G83)</f>
        <v>0</v>
      </c>
      <c r="H84" s="29">
        <f t="shared" si="11"/>
        <v>0</v>
      </c>
      <c r="I84" s="30">
        <f t="shared" si="11"/>
        <v>0</v>
      </c>
      <c r="J84" s="30">
        <f t="shared" si="11"/>
        <v>0</v>
      </c>
      <c r="K84" s="30">
        <f t="shared" si="11"/>
        <v>0</v>
      </c>
      <c r="L84" s="30">
        <f t="shared" si="11"/>
        <v>0</v>
      </c>
      <c r="M84" s="30">
        <f t="shared" si="11"/>
        <v>0</v>
      </c>
      <c r="N84" s="30">
        <f t="shared" si="11"/>
        <v>0</v>
      </c>
      <c r="O84" s="29">
        <f t="shared" si="11"/>
        <v>0</v>
      </c>
      <c r="P84" s="31">
        <f t="shared" si="11"/>
        <v>0</v>
      </c>
      <c r="Q84" s="29">
        <f t="shared" si="11"/>
        <v>0</v>
      </c>
      <c r="R84" s="31">
        <f t="shared" si="11"/>
        <v>0</v>
      </c>
      <c r="S84" s="29">
        <f t="shared" si="11"/>
        <v>0</v>
      </c>
      <c r="T84" s="31">
        <f t="shared" si="11"/>
        <v>0</v>
      </c>
      <c r="U84" s="29">
        <f t="shared" si="11"/>
        <v>0</v>
      </c>
      <c r="V84" s="31">
        <f t="shared" si="11"/>
        <v>0</v>
      </c>
      <c r="W84" s="29">
        <f t="shared" si="11"/>
        <v>0</v>
      </c>
      <c r="X84" s="31">
        <f t="shared" si="11"/>
        <v>0</v>
      </c>
      <c r="Y84" s="29">
        <f t="shared" si="11"/>
        <v>0</v>
      </c>
      <c r="Z84" s="31">
        <f t="shared" si="11"/>
        <v>0</v>
      </c>
      <c r="AA84" s="51">
        <f t="shared" si="11"/>
        <v>10</v>
      </c>
      <c r="AB84" s="31">
        <f t="shared" si="11"/>
        <v>5</v>
      </c>
      <c r="AC84" s="31">
        <f t="shared" si="11"/>
        <v>0</v>
      </c>
      <c r="AD84" s="31">
        <f t="shared" si="11"/>
        <v>0</v>
      </c>
      <c r="AE84" s="31">
        <f t="shared" si="11"/>
        <v>0</v>
      </c>
    </row>
    <row r="85" spans="1:32" s="103" customFormat="1" ht="14.25" thickBot="1" thickTop="1">
      <c r="A85" s="188" t="s">
        <v>14</v>
      </c>
      <c r="B85" s="189"/>
      <c r="C85" s="190"/>
      <c r="D85" s="191">
        <f>D42+D29+D18+D76+D80+D84+D66+D70</f>
        <v>180</v>
      </c>
      <c r="E85" s="191">
        <f aca="true" t="shared" si="12" ref="E85:AE85">E42+E29+E18+E76+E80+E84+E66+E70</f>
        <v>0</v>
      </c>
      <c r="F85" s="191">
        <f t="shared" si="12"/>
        <v>8</v>
      </c>
      <c r="G85" s="191">
        <f t="shared" si="12"/>
        <v>1945</v>
      </c>
      <c r="H85" s="191">
        <f t="shared" si="12"/>
        <v>595</v>
      </c>
      <c r="I85" s="191">
        <f t="shared" si="12"/>
        <v>1065</v>
      </c>
      <c r="J85" s="191">
        <f t="shared" si="12"/>
        <v>0</v>
      </c>
      <c r="K85" s="191">
        <f t="shared" si="12"/>
        <v>105</v>
      </c>
      <c r="L85" s="191">
        <f t="shared" si="12"/>
        <v>120</v>
      </c>
      <c r="M85" s="191">
        <f t="shared" si="12"/>
        <v>60</v>
      </c>
      <c r="N85" s="191">
        <f t="shared" si="12"/>
        <v>0</v>
      </c>
      <c r="O85" s="191">
        <f t="shared" si="12"/>
        <v>95</v>
      </c>
      <c r="P85" s="191">
        <f t="shared" si="12"/>
        <v>255</v>
      </c>
      <c r="Q85" s="191">
        <f t="shared" si="12"/>
        <v>145</v>
      </c>
      <c r="R85" s="191">
        <f t="shared" si="12"/>
        <v>235</v>
      </c>
      <c r="S85" s="191">
        <f t="shared" si="12"/>
        <v>105</v>
      </c>
      <c r="T85" s="191">
        <f t="shared" si="12"/>
        <v>225</v>
      </c>
      <c r="U85" s="191">
        <f t="shared" si="12"/>
        <v>105</v>
      </c>
      <c r="V85" s="191">
        <f t="shared" si="12"/>
        <v>210</v>
      </c>
      <c r="W85" s="191">
        <f t="shared" si="12"/>
        <v>75</v>
      </c>
      <c r="X85" s="191">
        <f t="shared" si="12"/>
        <v>270</v>
      </c>
      <c r="Y85" s="191">
        <f t="shared" si="12"/>
        <v>70</v>
      </c>
      <c r="Z85" s="191">
        <f t="shared" si="12"/>
        <v>155</v>
      </c>
      <c r="AA85" s="234">
        <f t="shared" si="12"/>
        <v>57</v>
      </c>
      <c r="AB85" s="191">
        <f t="shared" si="12"/>
        <v>90</v>
      </c>
      <c r="AC85" s="191">
        <f t="shared" si="12"/>
        <v>0</v>
      </c>
      <c r="AD85" s="191">
        <f t="shared" si="12"/>
        <v>92.5</v>
      </c>
      <c r="AE85" s="191">
        <f t="shared" si="12"/>
        <v>0</v>
      </c>
      <c r="AF85" s="314"/>
    </row>
    <row r="86" spans="1:31" ht="14.25" hidden="1" thickTop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66">
        <f>O85+P85</f>
        <v>350</v>
      </c>
      <c r="P86" s="66"/>
      <c r="Q86" s="66">
        <f>Q85+R85</f>
        <v>380</v>
      </c>
      <c r="R86" s="66"/>
      <c r="S86" s="66">
        <f>S85+T85</f>
        <v>330</v>
      </c>
      <c r="T86" s="66"/>
      <c r="U86" s="66">
        <f>U85+V85</f>
        <v>315</v>
      </c>
      <c r="V86" s="66"/>
      <c r="W86" s="66">
        <f>W85+X85</f>
        <v>345</v>
      </c>
      <c r="X86" s="66"/>
      <c r="Y86" s="66">
        <f>Y85+Z85</f>
        <v>225</v>
      </c>
      <c r="Z86" s="66"/>
      <c r="AE86" s="88"/>
    </row>
    <row r="87" spans="1:31" ht="13.5" hidden="1">
      <c r="A87" s="251"/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66"/>
      <c r="P87" s="66">
        <f>O86+Q86</f>
        <v>730</v>
      </c>
      <c r="Q87" s="66"/>
      <c r="R87" s="66"/>
      <c r="S87" s="66"/>
      <c r="T87" s="66">
        <f>S86+U86</f>
        <v>645</v>
      </c>
      <c r="U87" s="66"/>
      <c r="V87" s="66"/>
      <c r="W87" s="66"/>
      <c r="X87" s="66">
        <f>W86+Y86</f>
        <v>570</v>
      </c>
      <c r="Y87" s="66"/>
      <c r="Z87" s="66"/>
      <c r="AE87" s="89"/>
    </row>
    <row r="88" spans="1:31" ht="15" thickBot="1" thickTop="1">
      <c r="A88" s="52"/>
      <c r="B88" s="126"/>
      <c r="C88" s="53"/>
      <c r="D88" s="54"/>
      <c r="E88" s="54" t="s">
        <v>16</v>
      </c>
      <c r="F88" s="55"/>
      <c r="G88" s="133">
        <f>SUM(O85:Z85)</f>
        <v>1945</v>
      </c>
      <c r="H88" s="56"/>
      <c r="I88" s="56"/>
      <c r="J88" s="56"/>
      <c r="K88" s="56"/>
      <c r="L88" s="56"/>
      <c r="M88" s="56"/>
      <c r="N88" s="56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E88" s="67"/>
    </row>
    <row r="89" spans="1:31" ht="15" thickBot="1" thickTop="1">
      <c r="A89" s="52"/>
      <c r="B89" s="126"/>
      <c r="C89" s="53"/>
      <c r="D89" s="54"/>
      <c r="E89" s="54" t="s">
        <v>17</v>
      </c>
      <c r="F89" s="54"/>
      <c r="G89" s="133">
        <f>SUM(H85:N85)</f>
        <v>1945</v>
      </c>
      <c r="H89" s="52"/>
      <c r="I89" s="56"/>
      <c r="J89" s="338" t="s">
        <v>13</v>
      </c>
      <c r="K89" s="338"/>
      <c r="L89" s="338"/>
      <c r="M89" s="338"/>
      <c r="N89" s="339"/>
      <c r="O89" s="57">
        <f>COUNTIF($E9:$E86,1)</f>
        <v>4</v>
      </c>
      <c r="P89" s="58">
        <f>COUNTIF($F9:$F86,1)</f>
        <v>9</v>
      </c>
      <c r="Q89" s="57">
        <f>COUNTIF($E9:$E86,2)</f>
        <v>4</v>
      </c>
      <c r="R89" s="58">
        <f>COUNTIF($F9:$F86,2)</f>
        <v>12</v>
      </c>
      <c r="S89" s="57">
        <f>COUNTIF($E9:$E86,3)</f>
        <v>4</v>
      </c>
      <c r="T89" s="58">
        <f>COUNTIF($F9:$F86,3)</f>
        <v>11</v>
      </c>
      <c r="U89" s="57">
        <f>COUNTIF($E9:$E86,4)</f>
        <v>4</v>
      </c>
      <c r="V89" s="58">
        <f>COUNTIF($F9:$F86,4)</f>
        <v>11</v>
      </c>
      <c r="W89" s="57">
        <f>COUNTIF($E9:$E86,5)</f>
        <v>2</v>
      </c>
      <c r="X89" s="58">
        <f>COUNTIF($F9:$F86,5)</f>
        <v>10</v>
      </c>
      <c r="Y89" s="57">
        <f>COUNTIF($E9:$E86,6)</f>
        <v>2</v>
      </c>
      <c r="Z89" s="58">
        <f>COUNTIF($F9:$F86,6)</f>
        <v>8</v>
      </c>
      <c r="AE89" s="67"/>
    </row>
    <row r="90" spans="1:31" ht="14.25" thickTop="1">
      <c r="A90" s="52"/>
      <c r="B90" s="126"/>
      <c r="C90" s="53"/>
      <c r="D90" s="54"/>
      <c r="E90" s="54"/>
      <c r="F90" s="54"/>
      <c r="G90" s="133"/>
      <c r="H90" s="52"/>
      <c r="I90" s="56"/>
      <c r="J90" s="250"/>
      <c r="K90" s="250"/>
      <c r="L90" s="250"/>
      <c r="M90" s="250"/>
      <c r="N90" s="250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E90" s="67"/>
    </row>
    <row r="91" spans="1:31" ht="13.5">
      <c r="A91" s="56"/>
      <c r="B91" s="127"/>
      <c r="C91" s="59"/>
      <c r="D91" s="56"/>
      <c r="E91" s="56"/>
      <c r="F91" s="56"/>
      <c r="G91" s="60">
        <f>IF(G88=G89,"","BŁĄD !!! SPRAWDŹ WIERSZ OGÓŁEM")</f>
      </c>
      <c r="H91" s="56"/>
      <c r="I91" s="56"/>
      <c r="J91" s="56"/>
      <c r="K91" s="56"/>
      <c r="L91" s="56"/>
      <c r="M91" s="56"/>
      <c r="N91" s="56"/>
      <c r="O91" s="55">
        <f>IF(O89&gt;8,"za dużo E","")</f>
      </c>
      <c r="P91" s="55"/>
      <c r="Q91" s="55">
        <f>IF(Q89&gt;8,"za dużo E","")</f>
      </c>
      <c r="R91" s="55"/>
      <c r="S91" s="55">
        <f>IF(S89&gt;8,"za dużo E","")</f>
      </c>
      <c r="T91" s="55"/>
      <c r="U91" s="55">
        <f>IF(U89&gt;8,"za dużo E","")</f>
      </c>
      <c r="V91" s="55"/>
      <c r="W91" s="55">
        <f>IF(W89&gt;8,"za dużo E","")</f>
      </c>
      <c r="X91" s="55"/>
      <c r="Y91" s="55">
        <f>IF(Y89&gt;8,"za dużo E","")</f>
      </c>
      <c r="Z91" s="55"/>
      <c r="AE91" s="67"/>
    </row>
    <row r="92" spans="1:31" ht="13.5">
      <c r="A92" s="56"/>
      <c r="B92" s="127"/>
      <c r="C92" s="59"/>
      <c r="D92" s="56"/>
      <c r="E92" s="56"/>
      <c r="F92" s="56"/>
      <c r="G92" s="60"/>
      <c r="H92" s="56"/>
      <c r="I92" s="56"/>
      <c r="J92" s="56"/>
      <c r="K92" s="56"/>
      <c r="L92" s="56"/>
      <c r="M92" s="56"/>
      <c r="N92" s="56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E92" s="89"/>
    </row>
    <row r="93" spans="1:31" ht="36" customHeight="1">
      <c r="A93" s="340" t="s">
        <v>35</v>
      </c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51"/>
    </row>
    <row r="94" spans="1:31" ht="169.5" customHeight="1">
      <c r="A94" s="343" t="s">
        <v>28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5" t="s">
        <v>126</v>
      </c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</row>
    <row r="95" spans="1:31" ht="36" customHeight="1">
      <c r="A95" s="346" t="s">
        <v>36</v>
      </c>
      <c r="B95" s="346"/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7">
        <f>(AA85/D85)*100</f>
        <v>31.666666666666664</v>
      </c>
      <c r="AB95" s="347"/>
      <c r="AC95" s="347"/>
      <c r="AD95" s="347"/>
      <c r="AE95" s="347"/>
    </row>
    <row r="96" spans="1:31" ht="36" customHeight="1">
      <c r="A96" s="346" t="s">
        <v>123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7">
        <f>(AB85/D85)*100</f>
        <v>50</v>
      </c>
      <c r="AB96" s="347"/>
      <c r="AC96" s="347"/>
      <c r="AD96" s="347"/>
      <c r="AE96" s="347"/>
    </row>
    <row r="97" spans="1:31" ht="45" customHeight="1">
      <c r="A97" s="352" t="s">
        <v>32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4"/>
      <c r="AA97" s="355">
        <f>AD85*100/D85</f>
        <v>51.388888888888886</v>
      </c>
      <c r="AB97" s="356"/>
      <c r="AC97" s="356"/>
      <c r="AD97" s="356"/>
      <c r="AE97" s="357"/>
    </row>
    <row r="98" spans="1:31" ht="36" customHeight="1">
      <c r="A98" s="352" t="s">
        <v>29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4"/>
      <c r="AA98" s="349">
        <f>AE85/D85*100</f>
        <v>0</v>
      </c>
      <c r="AB98" s="349"/>
      <c r="AC98" s="349"/>
      <c r="AD98" s="349"/>
      <c r="AE98" s="349"/>
    </row>
    <row r="99" spans="7:31" ht="13.5">
      <c r="G99" s="104"/>
      <c r="AA99" s="230"/>
      <c r="AB99" s="91"/>
      <c r="AC99" s="91"/>
      <c r="AD99" s="91"/>
      <c r="AE99" s="91"/>
    </row>
    <row r="100" ht="13.5">
      <c r="G100" s="104"/>
    </row>
    <row r="101" ht="13.5">
      <c r="G101" s="104"/>
    </row>
    <row r="102" spans="1:256" ht="15">
      <c r="A102" s="288" t="s">
        <v>90</v>
      </c>
      <c r="B102" s="128"/>
      <c r="C102" s="108"/>
      <c r="D102" s="109"/>
      <c r="E102" s="109"/>
      <c r="F102" s="110"/>
      <c r="G102" s="111"/>
      <c r="H102" s="110"/>
      <c r="I102" s="110"/>
      <c r="J102" s="110"/>
      <c r="K102" s="110"/>
      <c r="L102" s="110"/>
      <c r="M102" s="110"/>
      <c r="N102" s="110"/>
      <c r="O102" s="112"/>
      <c r="P102" s="112"/>
      <c r="Q102" s="112"/>
      <c r="R102" s="112"/>
      <c r="S102" s="112"/>
      <c r="T102" s="112"/>
      <c r="U102" s="113"/>
      <c r="V102" s="114"/>
      <c r="W102" s="113"/>
      <c r="X102" s="114"/>
      <c r="Y102" s="112"/>
      <c r="Z102" s="112"/>
      <c r="AA102" s="232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7"/>
      <c r="IQ102" s="107"/>
      <c r="IR102" s="107"/>
      <c r="IS102" s="107"/>
      <c r="IT102" s="107"/>
      <c r="IU102" s="107"/>
      <c r="IV102" s="107"/>
    </row>
    <row r="103" spans="1:256" ht="15">
      <c r="A103" s="288" t="s">
        <v>88</v>
      </c>
      <c r="B103" s="129"/>
      <c r="C103" s="116"/>
      <c r="D103" s="117"/>
      <c r="E103" s="117"/>
      <c r="F103" s="114"/>
      <c r="G103" s="118"/>
      <c r="H103" s="114"/>
      <c r="I103" s="114"/>
      <c r="J103" s="114"/>
      <c r="K103" s="114"/>
      <c r="L103" s="114"/>
      <c r="M103" s="114"/>
      <c r="N103" s="114"/>
      <c r="O103" s="112"/>
      <c r="P103" s="112"/>
      <c r="Q103" s="112"/>
      <c r="R103" s="112"/>
      <c r="S103" s="112"/>
      <c r="T103" s="112"/>
      <c r="U103" s="113"/>
      <c r="V103" s="114"/>
      <c r="W103" s="113"/>
      <c r="X103" s="114"/>
      <c r="Y103" s="112"/>
      <c r="Z103" s="112"/>
      <c r="AA103" s="233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  <c r="IM103" s="115"/>
      <c r="IN103" s="115"/>
      <c r="IO103" s="115"/>
      <c r="IP103" s="115"/>
      <c r="IQ103" s="115"/>
      <c r="IR103" s="115"/>
      <c r="IS103" s="115"/>
      <c r="IT103" s="115"/>
      <c r="IU103" s="115"/>
      <c r="IV103" s="115"/>
    </row>
    <row r="104" spans="1:256" ht="15">
      <c r="A104" s="288" t="s">
        <v>89</v>
      </c>
      <c r="B104" s="129"/>
      <c r="C104" s="119"/>
      <c r="D104" s="114"/>
      <c r="E104" s="114"/>
      <c r="F104" s="114"/>
      <c r="G104" s="118"/>
      <c r="H104" s="114"/>
      <c r="I104" s="114"/>
      <c r="J104" s="114"/>
      <c r="K104" s="114"/>
      <c r="L104" s="114"/>
      <c r="M104" s="114"/>
      <c r="N104" s="114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233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</row>
    <row r="105" ht="13.5">
      <c r="G105" s="104"/>
    </row>
    <row r="106" ht="13.5">
      <c r="G106" s="104"/>
    </row>
    <row r="107" ht="13.5">
      <c r="G107" s="104"/>
    </row>
    <row r="108" ht="13.5">
      <c r="G108" s="104"/>
    </row>
    <row r="109" ht="13.5">
      <c r="G109" s="104"/>
    </row>
    <row r="110" ht="13.5">
      <c r="G110" s="104"/>
    </row>
    <row r="111" ht="13.5">
      <c r="G111" s="104"/>
    </row>
    <row r="112" ht="13.5">
      <c r="G112" s="104"/>
    </row>
    <row r="113" ht="13.5">
      <c r="G113" s="104"/>
    </row>
    <row r="114" ht="13.5">
      <c r="G114" s="104"/>
    </row>
    <row r="115" ht="13.5">
      <c r="G115" s="104"/>
    </row>
    <row r="116" ht="13.5">
      <c r="G116" s="104"/>
    </row>
    <row r="117" ht="13.5">
      <c r="G117" s="104"/>
    </row>
    <row r="118" ht="13.5">
      <c r="G118" s="104"/>
    </row>
    <row r="119" ht="13.5">
      <c r="G119" s="104"/>
    </row>
    <row r="120" ht="13.5">
      <c r="G120" s="104"/>
    </row>
    <row r="121" ht="13.5">
      <c r="G121" s="104"/>
    </row>
    <row r="122" ht="13.5">
      <c r="G122" s="104"/>
    </row>
    <row r="123" ht="13.5">
      <c r="G123" s="104"/>
    </row>
    <row r="124" ht="13.5">
      <c r="G124" s="104"/>
    </row>
    <row r="125" ht="13.5">
      <c r="G125" s="104"/>
    </row>
    <row r="126" ht="13.5">
      <c r="G126" s="104"/>
    </row>
    <row r="127" ht="13.5">
      <c r="G127" s="104"/>
    </row>
    <row r="128" ht="13.5">
      <c r="G128" s="104"/>
    </row>
    <row r="129" ht="13.5">
      <c r="G129" s="104"/>
    </row>
    <row r="130" ht="13.5">
      <c r="G130" s="104"/>
    </row>
    <row r="131" ht="13.5">
      <c r="G131" s="104"/>
    </row>
    <row r="132" ht="13.5">
      <c r="G132" s="104"/>
    </row>
    <row r="133" ht="13.5">
      <c r="G133" s="104"/>
    </row>
    <row r="134" ht="13.5">
      <c r="G134" s="104"/>
    </row>
    <row r="135" ht="13.5">
      <c r="G135" s="104"/>
    </row>
    <row r="136" ht="13.5">
      <c r="G136" s="104"/>
    </row>
    <row r="137" ht="13.5">
      <c r="G137" s="104"/>
    </row>
    <row r="138" ht="13.5">
      <c r="G138" s="104"/>
    </row>
    <row r="139" ht="13.5">
      <c r="G139" s="104"/>
    </row>
    <row r="140" ht="13.5">
      <c r="G140" s="104"/>
    </row>
    <row r="141" ht="13.5">
      <c r="G141" s="104"/>
    </row>
    <row r="142" ht="13.5">
      <c r="G142" s="104"/>
    </row>
    <row r="143" ht="13.5">
      <c r="G143" s="104"/>
    </row>
    <row r="144" ht="13.5">
      <c r="G144" s="104"/>
    </row>
    <row r="145" ht="13.5">
      <c r="G145" s="104"/>
    </row>
    <row r="146" ht="13.5">
      <c r="G146" s="104"/>
    </row>
    <row r="147" ht="13.5">
      <c r="G147" s="104"/>
    </row>
    <row r="148" ht="13.5">
      <c r="G148" s="104"/>
    </row>
    <row r="149" ht="13.5">
      <c r="G149" s="104"/>
    </row>
    <row r="150" ht="13.5">
      <c r="G150" s="104"/>
    </row>
    <row r="151" ht="13.5">
      <c r="G151" s="104"/>
    </row>
    <row r="152" ht="13.5">
      <c r="G152" s="104"/>
    </row>
    <row r="153" ht="13.5">
      <c r="G153" s="104"/>
    </row>
    <row r="154" ht="13.5">
      <c r="G154" s="104"/>
    </row>
    <row r="155" ht="13.5">
      <c r="G155" s="104"/>
    </row>
    <row r="156" ht="13.5">
      <c r="G156" s="104"/>
    </row>
    <row r="157" ht="13.5">
      <c r="G157" s="104"/>
    </row>
    <row r="158" ht="13.5">
      <c r="G158" s="104"/>
    </row>
    <row r="159" ht="13.5">
      <c r="G159" s="104"/>
    </row>
    <row r="160" ht="13.5">
      <c r="G160" s="104"/>
    </row>
    <row r="161" ht="13.5">
      <c r="G161" s="104"/>
    </row>
    <row r="162" ht="13.5">
      <c r="G162" s="104"/>
    </row>
    <row r="163" ht="13.5">
      <c r="G163" s="104"/>
    </row>
    <row r="164" ht="13.5">
      <c r="G164" s="104"/>
    </row>
    <row r="165" ht="13.5">
      <c r="G165" s="104"/>
    </row>
    <row r="166" ht="13.5">
      <c r="G166" s="104"/>
    </row>
    <row r="167" ht="13.5">
      <c r="G167" s="104"/>
    </row>
    <row r="168" ht="13.5">
      <c r="G168" s="104"/>
    </row>
    <row r="169" ht="13.5">
      <c r="G169" s="104"/>
    </row>
    <row r="170" ht="13.5">
      <c r="G170" s="104"/>
    </row>
    <row r="171" ht="13.5">
      <c r="G171" s="104"/>
    </row>
    <row r="172" ht="13.5">
      <c r="G172" s="104"/>
    </row>
    <row r="173" ht="13.5">
      <c r="G173" s="104"/>
    </row>
    <row r="174" ht="13.5">
      <c r="G174" s="104"/>
    </row>
    <row r="175" ht="13.5">
      <c r="G175" s="104"/>
    </row>
    <row r="176" ht="13.5">
      <c r="G176" s="104"/>
    </row>
    <row r="177" ht="13.5">
      <c r="G177" s="104"/>
    </row>
    <row r="178" ht="13.5">
      <c r="G178" s="104"/>
    </row>
    <row r="179" ht="13.5">
      <c r="G179" s="104"/>
    </row>
    <row r="180" ht="13.5">
      <c r="G180" s="104"/>
    </row>
    <row r="181" ht="13.5">
      <c r="G181" s="104"/>
    </row>
    <row r="182" ht="13.5">
      <c r="G182" s="104"/>
    </row>
    <row r="183" ht="13.5">
      <c r="G183" s="104"/>
    </row>
    <row r="184" ht="13.5">
      <c r="G184" s="104"/>
    </row>
    <row r="185" ht="13.5">
      <c r="G185" s="104"/>
    </row>
    <row r="186" ht="13.5">
      <c r="G186" s="104"/>
    </row>
    <row r="187" ht="13.5">
      <c r="G187" s="104"/>
    </row>
    <row r="188" ht="13.5">
      <c r="G188" s="104"/>
    </row>
    <row r="189" ht="13.5">
      <c r="G189" s="104"/>
    </row>
    <row r="190" ht="13.5">
      <c r="G190" s="104"/>
    </row>
    <row r="191" ht="13.5">
      <c r="G191" s="104"/>
    </row>
    <row r="192" ht="13.5">
      <c r="G192" s="104"/>
    </row>
    <row r="193" ht="13.5">
      <c r="G193" s="104"/>
    </row>
    <row r="194" ht="13.5">
      <c r="G194" s="104"/>
    </row>
    <row r="195" ht="13.5">
      <c r="G195" s="104"/>
    </row>
    <row r="196" ht="13.5">
      <c r="G196" s="104"/>
    </row>
    <row r="197" ht="13.5">
      <c r="G197" s="104"/>
    </row>
    <row r="198" ht="13.5">
      <c r="G198" s="104"/>
    </row>
    <row r="199" ht="13.5">
      <c r="G199" s="104"/>
    </row>
    <row r="200" ht="13.5">
      <c r="G200" s="104"/>
    </row>
    <row r="201" ht="13.5">
      <c r="G201" s="104"/>
    </row>
    <row r="202" ht="13.5">
      <c r="G202" s="104"/>
    </row>
    <row r="203" ht="13.5">
      <c r="G203" s="104"/>
    </row>
    <row r="204" ht="13.5">
      <c r="G204" s="104"/>
    </row>
    <row r="205" ht="13.5">
      <c r="G205" s="104"/>
    </row>
    <row r="206" ht="13.5">
      <c r="G206" s="104"/>
    </row>
    <row r="207" ht="13.5">
      <c r="G207" s="104"/>
    </row>
    <row r="208" ht="13.5">
      <c r="G208" s="104"/>
    </row>
    <row r="209" ht="13.5">
      <c r="G209" s="104"/>
    </row>
    <row r="210" ht="13.5">
      <c r="G210" s="104"/>
    </row>
    <row r="211" ht="13.5">
      <c r="G211" s="104"/>
    </row>
    <row r="212" ht="13.5">
      <c r="G212" s="104"/>
    </row>
    <row r="213" ht="13.5">
      <c r="G213" s="104"/>
    </row>
    <row r="214" ht="13.5">
      <c r="G214" s="104"/>
    </row>
    <row r="215" ht="13.5">
      <c r="G215" s="104"/>
    </row>
    <row r="216" ht="13.5">
      <c r="G216" s="104"/>
    </row>
    <row r="217" ht="13.5">
      <c r="G217" s="104"/>
    </row>
    <row r="218" ht="13.5">
      <c r="G218" s="104"/>
    </row>
    <row r="219" ht="13.5">
      <c r="G219" s="104"/>
    </row>
    <row r="220" ht="13.5">
      <c r="G220" s="104"/>
    </row>
    <row r="221" ht="13.5">
      <c r="G221" s="104"/>
    </row>
    <row r="222" ht="13.5">
      <c r="G222" s="104"/>
    </row>
    <row r="223" ht="13.5">
      <c r="G223" s="104"/>
    </row>
    <row r="224" ht="13.5">
      <c r="G224" s="104"/>
    </row>
    <row r="225" ht="13.5">
      <c r="G225" s="104"/>
    </row>
    <row r="226" ht="13.5">
      <c r="G226" s="104"/>
    </row>
    <row r="227" ht="13.5">
      <c r="G227" s="104"/>
    </row>
    <row r="228" ht="13.5">
      <c r="G228" s="104"/>
    </row>
    <row r="229" ht="13.5">
      <c r="G229" s="104"/>
    </row>
    <row r="230" ht="13.5">
      <c r="G230" s="104"/>
    </row>
    <row r="231" ht="13.5">
      <c r="G231" s="104"/>
    </row>
    <row r="232" ht="13.5">
      <c r="G232" s="104"/>
    </row>
    <row r="233" ht="13.5">
      <c r="G233" s="104"/>
    </row>
    <row r="234" ht="13.5">
      <c r="G234" s="104"/>
    </row>
    <row r="235" ht="13.5">
      <c r="G235" s="104"/>
    </row>
    <row r="236" ht="13.5">
      <c r="G236" s="104"/>
    </row>
    <row r="237" ht="13.5">
      <c r="G237" s="104"/>
    </row>
    <row r="238" ht="13.5">
      <c r="G238" s="104"/>
    </row>
    <row r="239" ht="13.5">
      <c r="G239" s="104"/>
    </row>
    <row r="240" ht="13.5">
      <c r="G240" s="104"/>
    </row>
    <row r="241" ht="13.5">
      <c r="G241" s="104"/>
    </row>
    <row r="242" ht="13.5">
      <c r="G242" s="104"/>
    </row>
    <row r="243" ht="13.5">
      <c r="G243" s="104"/>
    </row>
    <row r="244" ht="13.5">
      <c r="G244" s="104"/>
    </row>
    <row r="245" ht="13.5">
      <c r="G245" s="104"/>
    </row>
    <row r="246" ht="13.5">
      <c r="G246" s="104"/>
    </row>
    <row r="247" ht="13.5">
      <c r="G247" s="104"/>
    </row>
    <row r="248" ht="13.5">
      <c r="G248" s="104"/>
    </row>
    <row r="249" ht="13.5">
      <c r="G249" s="104"/>
    </row>
    <row r="250" ht="13.5">
      <c r="G250" s="104"/>
    </row>
  </sheetData>
  <sheetProtection/>
  <autoFilter ref="A7:AE89"/>
  <mergeCells count="25">
    <mergeCell ref="G4:N5"/>
    <mergeCell ref="O4:R4"/>
    <mergeCell ref="S4:V4"/>
    <mergeCell ref="W4:Z4"/>
    <mergeCell ref="AA4:AE5"/>
    <mergeCell ref="Y5:Z5"/>
    <mergeCell ref="A86:N86"/>
    <mergeCell ref="O88:P88"/>
    <mergeCell ref="Q88:R88"/>
    <mergeCell ref="S88:T88"/>
    <mergeCell ref="U88:V88"/>
    <mergeCell ref="W88:X88"/>
    <mergeCell ref="Y88:Z88"/>
    <mergeCell ref="J89:N89"/>
    <mergeCell ref="A93:AE93"/>
    <mergeCell ref="A94:T94"/>
    <mergeCell ref="U94:AE94"/>
    <mergeCell ref="A95:Z95"/>
    <mergeCell ref="AA95:AE95"/>
    <mergeCell ref="A96:Z96"/>
    <mergeCell ref="AA96:AE96"/>
    <mergeCell ref="A97:Z97"/>
    <mergeCell ref="AA97:AE97"/>
    <mergeCell ref="A98:Z98"/>
    <mergeCell ref="AA98:AE98"/>
  </mergeCells>
  <printOptions horizontalCentered="1"/>
  <pageMargins left="0.2362204724409449" right="0.2362204724409449" top="0.7874015748031497" bottom="0.5905511811023623" header="0.1968503937007874" footer="0"/>
  <pageSetup cellComments="asDisplayed" fitToHeight="0" horizontalDpi="600" verticalDpi="600" orientation="landscape" paperSize="9" scale="75" r:id="rId3"/>
  <headerFooter differentFirst="1" scaleWithDoc="0"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Pracownik UwB</cp:lastModifiedBy>
  <cp:lastPrinted>2022-03-05T22:06:10Z</cp:lastPrinted>
  <dcterms:created xsi:type="dcterms:W3CDTF">1998-05-26T18:21:06Z</dcterms:created>
  <dcterms:modified xsi:type="dcterms:W3CDTF">2022-03-05T22:06:20Z</dcterms:modified>
  <cp:category/>
  <cp:version/>
  <cp:contentType/>
  <cp:contentStatus/>
</cp:coreProperties>
</file>