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Kierownik\Senat\Uchwały\2022-02-23\Wydział Ekonomii i Finansów\"/>
    </mc:Choice>
  </mc:AlternateContent>
  <xr:revisionPtr revIDLastSave="0" documentId="13_ncr:1_{362F834B-0D8A-4B7A-819C-7DEAD2109B58}" xr6:coauthVersionLast="36" xr6:coauthVersionMax="47" xr10:uidLastSave="{00000000-0000-0000-0000-000000000000}"/>
  <bookViews>
    <workbookView xWindow="0" yWindow="0" windowWidth="23040" windowHeight="8364" xr2:uid="{00000000-000D-0000-FFFF-FFFF00000000}"/>
  </bookViews>
  <sheets>
    <sheet name="MSG_Istopien" sheetId="4" r:id="rId1"/>
  </sheets>
  <definedNames>
    <definedName name="_xlnm.Print_Area" localSheetId="0">MSG_Istopien!$A$1:$AK$89</definedName>
  </definedNames>
  <calcPr calcId="191029"/>
</workbook>
</file>

<file path=xl/calcChain.xml><?xml version="1.0" encoding="utf-8"?>
<calcChain xmlns="http://schemas.openxmlformats.org/spreadsheetml/2006/main">
  <c r="AH6" i="4" l="1"/>
  <c r="AH63" i="4"/>
  <c r="AH7" i="4" l="1"/>
  <c r="AH8" i="4"/>
  <c r="AH9" i="4"/>
  <c r="AH10" i="4"/>
  <c r="AH11" i="4"/>
  <c r="AH12" i="4"/>
  <c r="AJ55" i="4"/>
  <c r="AJ56" i="4"/>
  <c r="AH13" i="4" l="1"/>
  <c r="J34" i="4"/>
  <c r="K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AA34" i="4"/>
  <c r="AB34" i="4"/>
  <c r="AC34" i="4"/>
  <c r="AD34" i="4"/>
  <c r="AE34" i="4"/>
  <c r="AF34" i="4"/>
  <c r="AH20" i="4"/>
  <c r="L20" i="4"/>
  <c r="G20" i="4" s="1"/>
  <c r="D20" i="4"/>
  <c r="AH60" i="4"/>
  <c r="AH59" i="4"/>
  <c r="AH56" i="4"/>
  <c r="AH55" i="4"/>
  <c r="AH54" i="4"/>
  <c r="AH53" i="4"/>
  <c r="AH52" i="4"/>
  <c r="AH51" i="4"/>
  <c r="AH49" i="4"/>
  <c r="AH50" i="4"/>
  <c r="AH46" i="4"/>
  <c r="AH45" i="4"/>
  <c r="AH44" i="4"/>
  <c r="AH43" i="4"/>
  <c r="AH42" i="4"/>
  <c r="AH37" i="4"/>
  <c r="AH33" i="4"/>
  <c r="AH32" i="4"/>
  <c r="AH31" i="4"/>
  <c r="AH28" i="4"/>
  <c r="AH27" i="4"/>
  <c r="AH26" i="4"/>
  <c r="AH25" i="4"/>
  <c r="AH30" i="4"/>
  <c r="AH29" i="4"/>
  <c r="AH24" i="4"/>
  <c r="AH22" i="4"/>
  <c r="AH21" i="4"/>
  <c r="AH19" i="4"/>
  <c r="AH17" i="4"/>
  <c r="AH18" i="4"/>
  <c r="AH16" i="4"/>
  <c r="AH15" i="4"/>
  <c r="AH41" i="4"/>
  <c r="AH40" i="4"/>
  <c r="AH39" i="4"/>
  <c r="AH38" i="4"/>
  <c r="AH58" i="4"/>
  <c r="AH57" i="4"/>
  <c r="AH36" i="4"/>
  <c r="R13" i="4"/>
  <c r="U13" i="4"/>
  <c r="W13" i="4"/>
  <c r="AJ69" i="4"/>
  <c r="AJ66" i="4"/>
  <c r="H7" i="4"/>
  <c r="G7" i="4" s="1"/>
  <c r="D7" i="4"/>
  <c r="AG7" i="4" s="1"/>
  <c r="AH64" i="4"/>
  <c r="AH65" i="4"/>
  <c r="AH61" i="4" l="1"/>
  <c r="AG20" i="4"/>
  <c r="AH34" i="4"/>
  <c r="AH47" i="4"/>
  <c r="D68" i="4" l="1"/>
  <c r="AG68" i="4" s="1"/>
  <c r="H66" i="4"/>
  <c r="I66" i="4"/>
  <c r="J66" i="4"/>
  <c r="K66" i="4"/>
  <c r="L66" i="4"/>
  <c r="N66" i="4"/>
  <c r="O66" i="4"/>
  <c r="P66" i="4"/>
  <c r="Q66" i="4"/>
  <c r="R66" i="4"/>
  <c r="S66" i="4"/>
  <c r="T66" i="4"/>
  <c r="U66" i="4"/>
  <c r="V66" i="4"/>
  <c r="W66" i="4"/>
  <c r="X66" i="4"/>
  <c r="Y66" i="4"/>
  <c r="Z66" i="4"/>
  <c r="AA66" i="4"/>
  <c r="AB66" i="4"/>
  <c r="AC66" i="4"/>
  <c r="AD66" i="4"/>
  <c r="AE66" i="4"/>
  <c r="AF66" i="4"/>
  <c r="AG65" i="4"/>
  <c r="AG64" i="4"/>
  <c r="AG63" i="4"/>
  <c r="D64" i="4"/>
  <c r="D65" i="4"/>
  <c r="D63" i="4"/>
  <c r="D49" i="4"/>
  <c r="M65" i="4"/>
  <c r="G65" i="4" s="1"/>
  <c r="M64" i="4"/>
  <c r="G64" i="4" s="1"/>
  <c r="M63" i="4"/>
  <c r="G63" i="4" s="1"/>
  <c r="J61" i="4"/>
  <c r="K61" i="4"/>
  <c r="L61" i="4"/>
  <c r="M61" i="4"/>
  <c r="N61" i="4"/>
  <c r="O61" i="4"/>
  <c r="P61" i="4"/>
  <c r="Q61" i="4"/>
  <c r="R61" i="4"/>
  <c r="S61" i="4"/>
  <c r="T61" i="4"/>
  <c r="U61" i="4"/>
  <c r="V61" i="4"/>
  <c r="W61" i="4"/>
  <c r="X61" i="4"/>
  <c r="Y61" i="4"/>
  <c r="Z61" i="4"/>
  <c r="AA61" i="4"/>
  <c r="AB61" i="4"/>
  <c r="AC61" i="4"/>
  <c r="AD61" i="4"/>
  <c r="AE61" i="4"/>
  <c r="AF61" i="4"/>
  <c r="D60" i="4"/>
  <c r="D59" i="4"/>
  <c r="D58" i="4"/>
  <c r="D57" i="4"/>
  <c r="D54" i="4"/>
  <c r="D53" i="4"/>
  <c r="D50" i="4"/>
  <c r="I60" i="4"/>
  <c r="H60" i="4"/>
  <c r="I59" i="4"/>
  <c r="H59" i="4"/>
  <c r="I56" i="4"/>
  <c r="H56" i="4"/>
  <c r="I55" i="4"/>
  <c r="H55" i="4"/>
  <c r="I52" i="4"/>
  <c r="H52" i="4"/>
  <c r="I51" i="4"/>
  <c r="H51" i="4"/>
  <c r="I58" i="4"/>
  <c r="H58" i="4"/>
  <c r="I57" i="4"/>
  <c r="H57" i="4"/>
  <c r="I54" i="4"/>
  <c r="H54" i="4"/>
  <c r="I53" i="4"/>
  <c r="H53" i="4"/>
  <c r="I50" i="4"/>
  <c r="H50" i="4"/>
  <c r="I49" i="4"/>
  <c r="H49" i="4"/>
  <c r="D37" i="4"/>
  <c r="AJ37" i="4" s="1"/>
  <c r="AJ38" i="4"/>
  <c r="AJ39" i="4"/>
  <c r="AJ41" i="4"/>
  <c r="AJ42" i="4"/>
  <c r="AJ43" i="4"/>
  <c r="D44" i="4"/>
  <c r="AJ44" i="4" s="1"/>
  <c r="D45" i="4"/>
  <c r="AJ45" i="4" s="1"/>
  <c r="D46" i="4"/>
  <c r="D36" i="4"/>
  <c r="AJ36" i="4" s="1"/>
  <c r="D23" i="4"/>
  <c r="J47" i="4"/>
  <c r="K47" i="4"/>
  <c r="L47" i="4"/>
  <c r="M47" i="4"/>
  <c r="N47" i="4"/>
  <c r="O47" i="4"/>
  <c r="P47" i="4"/>
  <c r="Q47" i="4"/>
  <c r="R47" i="4"/>
  <c r="R70" i="4" s="1"/>
  <c r="S47" i="4"/>
  <c r="T47" i="4"/>
  <c r="U47" i="4"/>
  <c r="V47" i="4"/>
  <c r="W47" i="4"/>
  <c r="X47" i="4"/>
  <c r="Y47" i="4"/>
  <c r="Z47" i="4"/>
  <c r="AA47" i="4"/>
  <c r="AB47" i="4"/>
  <c r="AC47" i="4"/>
  <c r="AD47" i="4"/>
  <c r="AE47" i="4"/>
  <c r="AF47" i="4"/>
  <c r="I41" i="4"/>
  <c r="I42" i="4"/>
  <c r="I43" i="4"/>
  <c r="I44" i="4"/>
  <c r="I45" i="4"/>
  <c r="I46" i="4"/>
  <c r="I37" i="4"/>
  <c r="I36" i="4"/>
  <c r="H37" i="4"/>
  <c r="H38" i="4"/>
  <c r="G38" i="4" s="1"/>
  <c r="H39" i="4"/>
  <c r="G39" i="4" s="1"/>
  <c r="H40" i="4"/>
  <c r="G40" i="4" s="1"/>
  <c r="H41" i="4"/>
  <c r="H42" i="4"/>
  <c r="H43" i="4"/>
  <c r="H44" i="4"/>
  <c r="H45" i="4"/>
  <c r="H46" i="4"/>
  <c r="H36" i="4"/>
  <c r="I25" i="4"/>
  <c r="H25" i="4"/>
  <c r="D25" i="4"/>
  <c r="AJ25" i="4" s="1"/>
  <c r="I27" i="4"/>
  <c r="I28" i="4"/>
  <c r="I29" i="4"/>
  <c r="I30" i="4"/>
  <c r="I31" i="4"/>
  <c r="I32" i="4"/>
  <c r="I33" i="4"/>
  <c r="I26" i="4"/>
  <c r="H26" i="4"/>
  <c r="H27" i="4"/>
  <c r="H28" i="4"/>
  <c r="H29" i="4"/>
  <c r="H30" i="4"/>
  <c r="H31" i="4"/>
  <c r="H32" i="4"/>
  <c r="H33" i="4"/>
  <c r="H24" i="4"/>
  <c r="I23" i="4"/>
  <c r="L16" i="4"/>
  <c r="G16" i="4" s="1"/>
  <c r="L17" i="4"/>
  <c r="G17" i="4" s="1"/>
  <c r="L18" i="4"/>
  <c r="G18" i="4" s="1"/>
  <c r="L19" i="4"/>
  <c r="G19" i="4" s="1"/>
  <c r="L21" i="4"/>
  <c r="G21" i="4" s="1"/>
  <c r="L22" i="4"/>
  <c r="D16" i="4"/>
  <c r="D17" i="4"/>
  <c r="D18" i="4"/>
  <c r="D19" i="4"/>
  <c r="AG19" i="4" s="1"/>
  <c r="D21" i="4"/>
  <c r="AG21" i="4" s="1"/>
  <c r="D22" i="4"/>
  <c r="D26" i="4"/>
  <c r="AJ26" i="4" s="1"/>
  <c r="D27" i="4"/>
  <c r="D29" i="4"/>
  <c r="AJ29" i="4" s="1"/>
  <c r="AJ30" i="4"/>
  <c r="D31" i="4"/>
  <c r="AJ31" i="4" s="1"/>
  <c r="D32" i="4"/>
  <c r="AJ32" i="4" s="1"/>
  <c r="AJ33" i="4"/>
  <c r="D15" i="4"/>
  <c r="D8" i="4"/>
  <c r="D9" i="4"/>
  <c r="D10" i="4"/>
  <c r="D12" i="4"/>
  <c r="D6" i="4"/>
  <c r="L15" i="4"/>
  <c r="I11" i="4"/>
  <c r="I10" i="4"/>
  <c r="H8" i="4"/>
  <c r="G8" i="4" s="1"/>
  <c r="H9" i="4"/>
  <c r="G9" i="4" s="1"/>
  <c r="H10" i="4"/>
  <c r="H11" i="4"/>
  <c r="H12" i="4"/>
  <c r="G12" i="4" s="1"/>
  <c r="H6" i="4"/>
  <c r="AJ9" i="4" l="1"/>
  <c r="D13" i="4"/>
  <c r="W70" i="4"/>
  <c r="I13" i="4"/>
  <c r="AG22" i="4"/>
  <c r="D34" i="4"/>
  <c r="G24" i="4"/>
  <c r="H34" i="4"/>
  <c r="G22" i="4"/>
  <c r="L34" i="4"/>
  <c r="G23" i="4"/>
  <c r="I34" i="4"/>
  <c r="G43" i="4"/>
  <c r="D66" i="4"/>
  <c r="I61" i="4"/>
  <c r="G32" i="4"/>
  <c r="G60" i="4"/>
  <c r="G6" i="4"/>
  <c r="H13" i="4"/>
  <c r="G15" i="4"/>
  <c r="G53" i="4"/>
  <c r="G59" i="4"/>
  <c r="AJ54" i="4"/>
  <c r="AG54" i="4"/>
  <c r="AG66" i="4"/>
  <c r="AG55" i="4"/>
  <c r="AG56" i="4"/>
  <c r="AG34" i="4"/>
  <c r="AJ50" i="4"/>
  <c r="AG50" i="4"/>
  <c r="AJ49" i="4"/>
  <c r="D61" i="4"/>
  <c r="AG49" i="4"/>
  <c r="AG59" i="4"/>
  <c r="AJ59" i="4"/>
  <c r="AJ60" i="4"/>
  <c r="AG60" i="4"/>
  <c r="G66" i="4"/>
  <c r="AJ34" i="4"/>
  <c r="AG53" i="4"/>
  <c r="AJ53" i="4"/>
  <c r="M66" i="4"/>
  <c r="AG58" i="4"/>
  <c r="AG57" i="4"/>
  <c r="AG52" i="4"/>
  <c r="AJ52" i="4"/>
  <c r="AJ51" i="4"/>
  <c r="AG51" i="4"/>
  <c r="AJ47" i="4"/>
  <c r="AJ8" i="4"/>
  <c r="G27" i="4"/>
  <c r="G29" i="4"/>
  <c r="AH66" i="4"/>
  <c r="AH70" i="4" s="1"/>
  <c r="G45" i="4"/>
  <c r="G51" i="4"/>
  <c r="G54" i="4"/>
  <c r="G30" i="4"/>
  <c r="G37" i="4"/>
  <c r="G26" i="4"/>
  <c r="G42" i="4"/>
  <c r="G46" i="4"/>
  <c r="G41" i="4"/>
  <c r="D47" i="4"/>
  <c r="H61" i="4"/>
  <c r="G36" i="4"/>
  <c r="G57" i="4"/>
  <c r="G50" i="4"/>
  <c r="G56" i="4"/>
  <c r="G58" i="4"/>
  <c r="G44" i="4"/>
  <c r="G49" i="4"/>
  <c r="G52" i="4"/>
  <c r="I47" i="4"/>
  <c r="H47" i="4"/>
  <c r="G55" i="4"/>
  <c r="G31" i="4"/>
  <c r="G25" i="4"/>
  <c r="G28" i="4"/>
  <c r="G33" i="4"/>
  <c r="G10" i="4"/>
  <c r="G11" i="4"/>
  <c r="AJ61" i="4" l="1"/>
  <c r="AJ70" i="4" s="1"/>
  <c r="AJ13" i="4"/>
  <c r="G34" i="4"/>
  <c r="G13" i="4"/>
  <c r="AG61" i="4"/>
  <c r="G47" i="4"/>
  <c r="G61" i="4"/>
  <c r="G70" i="4" l="1"/>
  <c r="AG8" i="4" l="1"/>
  <c r="AG9" i="4"/>
  <c r="AG6" i="4"/>
  <c r="H70" i="4"/>
  <c r="I70" i="4"/>
  <c r="J13" i="4"/>
  <c r="J70" i="4" s="1"/>
  <c r="K13" i="4"/>
  <c r="K70" i="4" s="1"/>
  <c r="L13" i="4"/>
  <c r="L70" i="4" s="1"/>
  <c r="M13" i="4"/>
  <c r="M70" i="4" s="1"/>
  <c r="N13" i="4"/>
  <c r="N70" i="4" s="1"/>
  <c r="O13" i="4"/>
  <c r="O70" i="4" s="1"/>
  <c r="P13" i="4"/>
  <c r="P70" i="4" s="1"/>
  <c r="Q13" i="4"/>
  <c r="Q70" i="4" s="1"/>
  <c r="S13" i="4"/>
  <c r="S70" i="4" s="1"/>
  <c r="T13" i="4"/>
  <c r="T70" i="4" s="1"/>
  <c r="U70" i="4"/>
  <c r="V13" i="4"/>
  <c r="V70" i="4" s="1"/>
  <c r="X13" i="4"/>
  <c r="X70" i="4" s="1"/>
  <c r="Y13" i="4"/>
  <c r="Y70" i="4" s="1"/>
  <c r="Z13" i="4"/>
  <c r="AA13" i="4"/>
  <c r="AA70" i="4" s="1"/>
  <c r="AB13" i="4"/>
  <c r="AB70" i="4" s="1"/>
  <c r="AC13" i="4"/>
  <c r="AC70" i="4" s="1"/>
  <c r="AD13" i="4"/>
  <c r="AD70" i="4" s="1"/>
  <c r="AE13" i="4"/>
  <c r="AE70" i="4" s="1"/>
  <c r="AF13" i="4"/>
  <c r="AF70" i="4" s="1"/>
  <c r="AH72" i="4" l="1"/>
  <c r="AG13" i="4"/>
  <c r="Z69" i="4" l="1"/>
  <c r="Z70" i="4" s="1"/>
  <c r="AE71" i="4"/>
  <c r="AD71" i="4"/>
  <c r="AB71" i="4"/>
  <c r="AA71" i="4"/>
  <c r="Y71" i="4"/>
  <c r="X71" i="4"/>
  <c r="V71" i="4"/>
  <c r="U71" i="4"/>
  <c r="S71" i="4"/>
  <c r="R71" i="4"/>
  <c r="P71" i="4"/>
  <c r="O71" i="4"/>
  <c r="D69" i="4"/>
  <c r="D70" i="4" s="1"/>
  <c r="AD85" i="4" l="1"/>
  <c r="AD86" i="4"/>
  <c r="AG69" i="4"/>
  <c r="X72" i="4"/>
  <c r="AD72" i="4"/>
  <c r="AA72" i="4"/>
  <c r="O72" i="4"/>
  <c r="U72" i="4"/>
  <c r="R72" i="4"/>
  <c r="AH71" i="4" l="1"/>
  <c r="AG47" i="4"/>
  <c r="AG70" i="4" s="1"/>
  <c r="AD84" i="4" s="1"/>
  <c r="J78" i="4" l="1"/>
  <c r="J80" i="4"/>
  <c r="J79" i="4"/>
</calcChain>
</file>

<file path=xl/sharedStrings.xml><?xml version="1.0" encoding="utf-8"?>
<sst xmlns="http://schemas.openxmlformats.org/spreadsheetml/2006/main" count="195" uniqueCount="168">
  <si>
    <t>do wyboru</t>
  </si>
  <si>
    <t>nie dotyczy</t>
  </si>
  <si>
    <t>Egz. po sem.</t>
  </si>
  <si>
    <t>Zal. po sem.</t>
  </si>
  <si>
    <t>RAZEM</t>
  </si>
  <si>
    <t>WYKŁADY</t>
  </si>
  <si>
    <t>KONWERSATORIA</t>
  </si>
  <si>
    <t>LABORATORIA</t>
  </si>
  <si>
    <t>LEKTORATY</t>
  </si>
  <si>
    <t>Ć/K/L/LEK/SiP/ZT</t>
  </si>
  <si>
    <t>ECTS</t>
  </si>
  <si>
    <t>NAZWA GRUPY/ NAZWA PRZEDMIOTU</t>
  </si>
  <si>
    <t>z bezpośrednim udziałem nauczycieli akademickich lub innych osób prowadzących zajęcia i studentów</t>
  </si>
  <si>
    <t>Punkty ECTS uzyskiwane w ramach zajęć:</t>
  </si>
  <si>
    <t>punkty ECTS</t>
  </si>
  <si>
    <t>z dziedziny nauk humanistycznych lub nauk społecznych*</t>
  </si>
  <si>
    <t>I rok</t>
  </si>
  <si>
    <t>II rok</t>
  </si>
  <si>
    <t>III rok</t>
  </si>
  <si>
    <t>Liczba godzin zajęć</t>
  </si>
  <si>
    <t>1 sem.</t>
  </si>
  <si>
    <t>2 sem.</t>
  </si>
  <si>
    <t>3 sem.</t>
  </si>
  <si>
    <t>4 sem.</t>
  </si>
  <si>
    <t>5 sem.</t>
  </si>
  <si>
    <t>6 sem.</t>
  </si>
  <si>
    <t>Technologie informacyjne I</t>
  </si>
  <si>
    <t>Ochrona własności intelektualnej I</t>
  </si>
  <si>
    <t>Wychowanie fizyczne</t>
  </si>
  <si>
    <t>Podstawy prawa</t>
  </si>
  <si>
    <t>Rachunkowość</t>
  </si>
  <si>
    <t>Finanse</t>
  </si>
  <si>
    <t>Historia gospodarcza</t>
  </si>
  <si>
    <t>Ekonomia sektora publicznego</t>
  </si>
  <si>
    <t>Rozliczenia w obrocie międzynarodowym</t>
  </si>
  <si>
    <t>Międzynarodowe transakcje gospodarcze</t>
  </si>
  <si>
    <t>Międzynarodowa ochrona praw człowieka</t>
  </si>
  <si>
    <t>Prawo międzynarodowe handlowe</t>
  </si>
  <si>
    <t>Marketing międzynarodowy</t>
  </si>
  <si>
    <t>Zarządzanie w biznesie międzynarodowym</t>
  </si>
  <si>
    <t>Teoria i polityka kursu walutowego</t>
  </si>
  <si>
    <t>Obsługa celna i graniczna</t>
  </si>
  <si>
    <t>Współczesne systemy gospodarcze</t>
  </si>
  <si>
    <t>Systemy gospodarcze w warunkach globalizacji</t>
  </si>
  <si>
    <t>Przedsiębiorstwo na rynku globalnym</t>
  </si>
  <si>
    <t>Internacjonalizacja przedsiębiorstw</t>
  </si>
  <si>
    <t>Ekonomika handlu zagranicznego</t>
  </si>
  <si>
    <t>Ekonomika zagran.inwest. bezpośrednich</t>
  </si>
  <si>
    <t>Negocjacje</t>
  </si>
  <si>
    <t>Analiza rynków zagranicznych</t>
  </si>
  <si>
    <t>Międzynarodowa współpraca kulturalna</t>
  </si>
  <si>
    <t>Światowe dziedzictwo kulturowe</t>
  </si>
  <si>
    <t>Procesy innowacyjne w gospodarce światowej</t>
  </si>
  <si>
    <t>Transfer technologii w gospodarce światowej</t>
  </si>
  <si>
    <t>OGÓŁEM</t>
  </si>
  <si>
    <t>Średnia liczba godzin zajęć w tygodniu</t>
  </si>
  <si>
    <t>Procentowy udział liczby punktów ECTS każdej z dyscyplin, do których jest przyporządkowany kierunek studiów, w liczbie punktów ECTS koniecznej do ukończenia studiów, ze wskazaniem dyscypliny wiodącej.</t>
  </si>
  <si>
    <t>Procentowy udział liczby punktów ECTS w ramach zajęć do wyboru w liczbie punktów ECTS koniecznej do ukończenia studiów, w wymiarze nie mniejszym niż 30% liczby punktów ECTS koniecznej do ukończenia studiów.</t>
  </si>
  <si>
    <t>Procentowy udział liczby punktów ECTS w ramach zajęć z bezpośrednim udziałem nauczycieli akademickich lub innych osób prowadzących zajęcia i studentów w liczbie punktów ECTS koniecznej</t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</si>
  <si>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studiów.</t>
  </si>
  <si>
    <t>Dla studiów o profilu praktycznym – procentowy udział liczby punktów ECTS w ramach zajęć kształtujących umiejętności praktyczne w liczbie punktów ECTS koniecznej do ukończenia studiów, w wymiarze większym niż 50% liczby punktów ECTS koniecznej do ukończenia studiów.</t>
  </si>
  <si>
    <t>* 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</si>
  <si>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LP.</t>
  </si>
  <si>
    <t>ekonomia i finanse</t>
  </si>
  <si>
    <t>Polityka gospodarcza</t>
  </si>
  <si>
    <t>330-MS1-1PGO</t>
  </si>
  <si>
    <t>Język angielski cz. 1</t>
  </si>
  <si>
    <t>Język angielski cz. 2</t>
  </si>
  <si>
    <t>Język angielski cz. 3</t>
  </si>
  <si>
    <t>330- MS1-1ANG2</t>
  </si>
  <si>
    <t>330-MS1-1TEI1</t>
  </si>
  <si>
    <t>330-MS1-1ANG1</t>
  </si>
  <si>
    <t>Język angielski cz. 4</t>
  </si>
  <si>
    <t>330-MS1-2ANG3</t>
  </si>
  <si>
    <t>330-MS1-2ANG4</t>
  </si>
  <si>
    <t>Język niemiecki cz. 1</t>
  </si>
  <si>
    <t>Język niemiecki cz. 2</t>
  </si>
  <si>
    <t>Język rosyjski cz. 1</t>
  </si>
  <si>
    <t>Język rosyjski cz. 2</t>
  </si>
  <si>
    <t>330-MS1-1NIE1</t>
  </si>
  <si>
    <t>330-MS1-1RUS1</t>
  </si>
  <si>
    <t>330-MS1-1RUS2</t>
  </si>
  <si>
    <t>330-MS1-1WF1</t>
  </si>
  <si>
    <t>330-MS1-1PPR</t>
  </si>
  <si>
    <t>330-MS1-1GEK  / 330-MS1-1GEK#E</t>
  </si>
  <si>
    <t>330-MS1-1EKO1 / 330-MS1-1EKO1#E</t>
  </si>
  <si>
    <t>330-MS1-1MAT / 330-MS1-1MAT#E</t>
  </si>
  <si>
    <t>330-MS1-1STA / 330-MS1-1STA#E</t>
  </si>
  <si>
    <t>330-MS1-2RAC</t>
  </si>
  <si>
    <t>330-MS1-2FIN</t>
  </si>
  <si>
    <t>330-MS1-1HIG</t>
  </si>
  <si>
    <t>330-MS1-2ESP</t>
  </si>
  <si>
    <t>330-MS1-1ERO /  330-MS1-1ERO#E</t>
  </si>
  <si>
    <t>330-MS1-1NIE2</t>
  </si>
  <si>
    <t>330-MS1-3ROM</t>
  </si>
  <si>
    <t>330-MS1-2MTG</t>
  </si>
  <si>
    <t>330-MS1-1MOPC</t>
  </si>
  <si>
    <t>330-MS1-2PRH</t>
  </si>
  <si>
    <t>330-MS1-3MMI</t>
  </si>
  <si>
    <t>330-MS1-2ZBM</t>
  </si>
  <si>
    <t>330-MS1-3TKW</t>
  </si>
  <si>
    <t>330-MS1-3OCG</t>
  </si>
  <si>
    <t>330-MS1-2MSG / 330-MS1-2MSG#E</t>
  </si>
  <si>
    <t>330-MS1-2FUE / 330-MS1-2FUE#E</t>
  </si>
  <si>
    <t>330-MS1-3FIL /   330-MS1-3FIL#E</t>
  </si>
  <si>
    <t>GRUPA ZAJĘĆ_1 PRZEDMIOTY KSZTAŁCENIA OGÓLNEGO</t>
  </si>
  <si>
    <t>GRUPA ZAJĘĆ_2 PRZEDMIOTY PODSTAWOWE</t>
  </si>
  <si>
    <t>GRUPA ZAJĘĆ_3 PRZEDMIOTY KIERUNKOWE</t>
  </si>
  <si>
    <t>GRUPA ZAJĘĆ_5 SEMINARIA</t>
  </si>
  <si>
    <t>330-MS1-2WSG</t>
  </si>
  <si>
    <t>330-MS1-2SGG</t>
  </si>
  <si>
    <t>330-MS1-3PRG</t>
  </si>
  <si>
    <t>330-MS1-3INP</t>
  </si>
  <si>
    <t>330-MS1-2EHZ</t>
  </si>
  <si>
    <t>330-MS1-2EZI</t>
  </si>
  <si>
    <t>330-MS1-3MSK</t>
  </si>
  <si>
    <t>330-MS1-3SDK</t>
  </si>
  <si>
    <t>330-MS1-3PIN</t>
  </si>
  <si>
    <t>330-MS1-3TTG</t>
  </si>
  <si>
    <t>330-MS1-2PRA</t>
  </si>
  <si>
    <t>330-MS1-1EKO2 / 330-MS1-1EKO2#E</t>
  </si>
  <si>
    <t>Proseminarium</t>
  </si>
  <si>
    <t>330-MS1-2XPSE</t>
  </si>
  <si>
    <t>330-MS1-3SED1</t>
  </si>
  <si>
    <t>330-MS1-3SED2</t>
  </si>
  <si>
    <t>GRUPA ZAJĘĆ_6 PRAKTYKI ZAWODOWE</t>
  </si>
  <si>
    <t>330-MS1-3OWI1</t>
  </si>
  <si>
    <t>330-MS1-3NEG</t>
  </si>
  <si>
    <t>330-MS1-3ARZ</t>
  </si>
  <si>
    <t>Socjologia</t>
  </si>
  <si>
    <t xml:space="preserve">330-MS1-2LOG </t>
  </si>
  <si>
    <t>330-MS1-2SOC</t>
  </si>
  <si>
    <t>związanych z prowadzoną w uczelni działalnością naukową w dyscyplinie lub dyscyplinach, do którtch przyporządkowany jest kierunek studiów, dla studiów o profilu ogólnoakademickim</t>
  </si>
  <si>
    <t>Procentowy udział liczby punktów ECTS w ramach zajęć z bezpośrednim udziałem nauczycieli akademickich lub innych osób prowadzących zajęcia i studentów w liczbie punktów ECTS koniecznej 
do ukończenia studiów, w wymiarze nie mniejszym niż 50% liczby punktów ECTS koniecznej do ukończenia studiów.</t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</si>
  <si>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</t>
  </si>
  <si>
    <t>kształtujących umiejętności praktyczne, dla studiów o charakterze praktycznym</t>
  </si>
  <si>
    <t>1a/1b</t>
  </si>
  <si>
    <t>2a/2b</t>
  </si>
  <si>
    <t>11a/11b</t>
  </si>
  <si>
    <t>35a/35b</t>
  </si>
  <si>
    <t>36a/36b</t>
  </si>
  <si>
    <t>37a/37b</t>
  </si>
  <si>
    <t>38a/38b</t>
  </si>
  <si>
    <t>39a/39b</t>
  </si>
  <si>
    <t>Logika</t>
  </si>
  <si>
    <t>Seminarium dyplomowe cz. 1</t>
  </si>
  <si>
    <t>Seminarium dyplomowe cz. 2</t>
  </si>
  <si>
    <t>330-MS1-1HSM / 330-MS1-1HSM#E</t>
  </si>
  <si>
    <t>10a/10b</t>
  </si>
  <si>
    <t>34a/34b</t>
  </si>
  <si>
    <t>GRUPA ZAJĘĆ_4 PRZEDMIOTY SPECJALIZACYJNE (DO WYBORU): Handel międzynarodowy</t>
  </si>
  <si>
    <t>2022/2023</t>
  </si>
  <si>
    <t>Praktyka zawodowa 4 tyg. (120 godzin zegarowych)</t>
  </si>
  <si>
    <r>
      <rPr>
        <sz val="6"/>
        <rFont val="Arial"/>
        <family val="2"/>
        <charset val="238"/>
      </rPr>
      <t>KOD
przedmiotu USOS</t>
    </r>
  </si>
  <si>
    <r>
      <rPr>
        <sz val="6"/>
        <rFont val="Arial"/>
        <family val="2"/>
        <charset val="238"/>
      </rPr>
      <t>ĆWICZENIA</t>
    </r>
  </si>
  <si>
    <r>
      <t>SEMINARIA/</t>
    </r>
    <r>
      <rPr>
        <b/>
        <sz val="6"/>
        <rFont val="Arial"/>
        <family val="2"/>
        <charset val="238"/>
      </rPr>
      <t>P</t>
    </r>
    <r>
      <rPr>
        <sz val="6"/>
        <rFont val="Arial"/>
        <family val="2"/>
        <charset val="238"/>
      </rPr>
      <t>ROSEMINARIA</t>
    </r>
  </si>
  <si>
    <r>
      <t xml:space="preserve">ZAJĘCIA </t>
    </r>
    <r>
      <rPr>
        <b/>
        <sz val="6"/>
        <rFont val="Arial"/>
        <family val="2"/>
        <charset val="238"/>
      </rPr>
      <t>T</t>
    </r>
    <r>
      <rPr>
        <sz val="6"/>
        <rFont val="Arial"/>
        <family val="2"/>
        <charset val="238"/>
      </rPr>
      <t>ERENOWE</t>
    </r>
  </si>
  <si>
    <r>
      <t xml:space="preserve">Ekonomia rozwoju /                </t>
    </r>
    <r>
      <rPr>
        <i/>
        <sz val="6"/>
        <rFont val="Arial"/>
        <family val="2"/>
        <charset val="238"/>
      </rPr>
      <t>Development economics</t>
    </r>
  </si>
  <si>
    <r>
      <t xml:space="preserve">Geografia ekonomiczna /             </t>
    </r>
    <r>
      <rPr>
        <i/>
        <sz val="6"/>
        <rFont val="Arial"/>
        <family val="2"/>
        <charset val="238"/>
      </rPr>
      <t>Economic geography</t>
    </r>
  </si>
  <si>
    <r>
      <t xml:space="preserve">Ekonomia cz. 1 /                              </t>
    </r>
    <r>
      <rPr>
        <i/>
        <sz val="6"/>
        <rFont val="Arial"/>
        <family val="2"/>
        <charset val="238"/>
      </rPr>
      <t>Basics of economics</t>
    </r>
  </si>
  <si>
    <r>
      <t xml:space="preserve">Ekonomia cz. 2 /                        </t>
    </r>
    <r>
      <rPr>
        <i/>
        <sz val="6"/>
        <rFont val="Arial"/>
        <family val="2"/>
        <charset val="238"/>
      </rPr>
      <t>Economics</t>
    </r>
  </si>
  <si>
    <r>
      <t xml:space="preserve">Matematyka /                          </t>
    </r>
    <r>
      <rPr>
        <i/>
        <sz val="6"/>
        <color theme="1"/>
        <rFont val="Arial"/>
        <family val="2"/>
        <charset val="238"/>
      </rPr>
      <t>Mathematics</t>
    </r>
  </si>
  <si>
    <r>
      <t xml:space="preserve">Statystyka opisowa /                    </t>
    </r>
    <r>
      <rPr>
        <i/>
        <sz val="6"/>
        <rFont val="Arial"/>
        <family val="2"/>
        <charset val="238"/>
      </rPr>
      <t>Descriptive statistics</t>
    </r>
  </si>
  <si>
    <r>
      <t xml:space="preserve">Historia stosunków międzynarodowych / </t>
    </r>
    <r>
      <rPr>
        <i/>
        <sz val="6"/>
        <rFont val="Arial"/>
        <family val="2"/>
        <charset val="238"/>
      </rPr>
      <t>History of international relations</t>
    </r>
  </si>
  <si>
    <r>
      <t xml:space="preserve">Podstawy międzyn. stosunków gospodarczych / </t>
    </r>
    <r>
      <rPr>
        <i/>
        <sz val="6"/>
        <rFont val="Arial"/>
        <family val="2"/>
        <charset val="238"/>
      </rPr>
      <t>Oсновы международных экономических отношений</t>
    </r>
  </si>
  <si>
    <r>
      <t xml:space="preserve">Funkcjonowanie Unii Europejskiej / </t>
    </r>
    <r>
      <rPr>
        <i/>
        <sz val="6"/>
        <rFont val="Arial"/>
        <family val="2"/>
        <charset val="238"/>
      </rPr>
      <t>Functioning of the EU</t>
    </r>
  </si>
  <si>
    <r>
      <t xml:space="preserve">Finanse lokalne i regionalne UE / </t>
    </r>
    <r>
      <rPr>
        <i/>
        <sz val="6"/>
        <rFont val="Arial"/>
        <family val="2"/>
        <charset val="238"/>
      </rPr>
      <t>Subnational government expenditure in the EU</t>
    </r>
  </si>
  <si>
    <r>
      <t>liczba egz./</t>
    </r>
    <r>
      <rPr>
        <sz val="7"/>
        <rFont val="Arial"/>
        <family val="2"/>
        <charset val="238"/>
      </rPr>
      <t>zal.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</si>
</sst>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3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sz val="4.5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7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i/>
      <sz val="7"/>
      <color theme="1"/>
      <name val="Arial"/>
      <family val="2"/>
      <charset val="238"/>
    </font>
    <font>
      <sz val="4.5"/>
      <name val="Arial"/>
      <family val="2"/>
      <charset val="238"/>
    </font>
    <font>
      <sz val="6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6"/>
      <name val="Arial"/>
      <family val="2"/>
      <charset val="238"/>
    </font>
    <font>
      <sz val="6"/>
      <color theme="1"/>
      <name val="Arial"/>
      <family val="2"/>
      <charset val="238"/>
    </font>
    <font>
      <b/>
      <sz val="6"/>
      <color rgb="FF000000"/>
      <name val="Arial"/>
      <family val="2"/>
      <charset val="238"/>
    </font>
    <font>
      <sz val="7"/>
      <color theme="1"/>
      <name val="Arial"/>
      <family val="2"/>
      <charset val="238"/>
    </font>
    <font>
      <i/>
      <sz val="6"/>
      <name val="Arial"/>
      <family val="2"/>
      <charset val="238"/>
    </font>
    <font>
      <b/>
      <sz val="4.5"/>
      <name val="Arial"/>
      <family val="2"/>
      <charset val="238"/>
    </font>
    <font>
      <b/>
      <sz val="4.5"/>
      <color rgb="FF000000"/>
      <name val="Arial"/>
      <family val="2"/>
      <charset val="238"/>
    </font>
    <font>
      <sz val="4.5"/>
      <color theme="1"/>
      <name val="Arial"/>
      <family val="2"/>
      <charset val="238"/>
    </font>
    <font>
      <sz val="6"/>
      <color rgb="FFFF0000"/>
      <name val="Arial"/>
      <family val="2"/>
      <charset val="238"/>
    </font>
    <font>
      <sz val="5"/>
      <name val="Arial"/>
      <family val="2"/>
      <charset val="238"/>
    </font>
    <font>
      <i/>
      <sz val="6"/>
      <color theme="1"/>
      <name val="Arial"/>
      <family val="2"/>
      <charset val="238"/>
    </font>
    <font>
      <b/>
      <sz val="4.5"/>
      <color theme="1"/>
      <name val="Arial"/>
      <family val="2"/>
      <charset val="238"/>
    </font>
    <font>
      <b/>
      <sz val="5"/>
      <name val="Arial"/>
      <family val="2"/>
      <charset val="238"/>
    </font>
    <font>
      <sz val="5"/>
      <color rgb="FF000000"/>
      <name val="Arial"/>
      <family val="2"/>
      <charset val="238"/>
    </font>
    <font>
      <b/>
      <sz val="5"/>
      <color rgb="FF000000"/>
      <name val="Arial"/>
      <family val="2"/>
      <charset val="238"/>
    </font>
    <font>
      <b/>
      <sz val="5"/>
      <color theme="1"/>
      <name val="Arial"/>
      <family val="2"/>
      <charset val="238"/>
    </font>
    <font>
      <sz val="5"/>
      <color theme="1"/>
      <name val="Arial"/>
      <family val="2"/>
      <charset val="238"/>
    </font>
    <font>
      <b/>
      <sz val="7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BFBFBF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0">
    <xf numFmtId="0" fontId="0" fillId="0" borderId="0" xfId="0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left" vertical="center" wrapText="1" indent="4"/>
    </xf>
    <xf numFmtId="0" fontId="11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textRotation="90" wrapText="1"/>
    </xf>
    <xf numFmtId="0" fontId="10" fillId="0" borderId="12" xfId="0" applyFont="1" applyFill="1" applyBorder="1" applyAlignment="1">
      <alignment horizontal="left" textRotation="90" wrapText="1"/>
    </xf>
    <xf numFmtId="0" fontId="11" fillId="0" borderId="12" xfId="0" applyFont="1" applyFill="1" applyBorder="1" applyAlignment="1">
      <alignment horizontal="left" textRotation="90" wrapText="1"/>
    </xf>
    <xf numFmtId="0" fontId="10" fillId="6" borderId="12" xfId="0" applyFont="1" applyFill="1" applyBorder="1" applyAlignment="1">
      <alignment horizontal="left" textRotation="90" wrapText="1"/>
    </xf>
    <xf numFmtId="0" fontId="13" fillId="0" borderId="12" xfId="0" applyFont="1" applyBorder="1" applyAlignment="1">
      <alignment horizontal="left" textRotation="90" wrapText="1"/>
    </xf>
    <xf numFmtId="1" fontId="3" fillId="0" borderId="12" xfId="0" applyNumberFormat="1" applyFont="1" applyFill="1" applyBorder="1" applyAlignment="1">
      <alignment horizontal="center" vertical="center" shrinkToFit="1"/>
    </xf>
    <xf numFmtId="1" fontId="11" fillId="0" borderId="12" xfId="0" applyNumberFormat="1" applyFont="1" applyFill="1" applyBorder="1" applyAlignment="1">
      <alignment horizontal="center" vertical="top" shrinkToFit="1"/>
    </xf>
    <xf numFmtId="1" fontId="11" fillId="0" borderId="12" xfId="0" applyNumberFormat="1" applyFont="1" applyFill="1" applyBorder="1" applyAlignment="1">
      <alignment horizontal="center" vertical="center" shrinkToFit="1"/>
    </xf>
    <xf numFmtId="1" fontId="14" fillId="0" borderId="12" xfId="0" applyNumberFormat="1" applyFont="1" applyFill="1" applyBorder="1" applyAlignment="1">
      <alignment horizontal="center" vertical="center" shrinkToFit="1"/>
    </xf>
    <xf numFmtId="0" fontId="11" fillId="6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textRotation="90" wrapText="1"/>
    </xf>
    <xf numFmtId="0" fontId="15" fillId="0" borderId="12" xfId="0" applyFont="1" applyBorder="1" applyAlignment="1">
      <alignment horizontal="center" vertical="center" textRotation="90" wrapText="1"/>
    </xf>
    <xf numFmtId="0" fontId="15" fillId="3" borderId="12" xfId="0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left" vertical="top"/>
    </xf>
    <xf numFmtId="0" fontId="12" fillId="0" borderId="20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0" fontId="12" fillId="0" borderId="47" xfId="0" applyFont="1" applyFill="1" applyBorder="1" applyAlignment="1">
      <alignment horizontal="left" vertical="top" wrapText="1"/>
    </xf>
    <xf numFmtId="1" fontId="3" fillId="3" borderId="49" xfId="0" applyNumberFormat="1" applyFont="1" applyFill="1" applyBorder="1" applyAlignment="1">
      <alignment horizontal="center" vertical="center" shrinkToFit="1"/>
    </xf>
    <xf numFmtId="0" fontId="10" fillId="3" borderId="27" xfId="0" applyFont="1" applyFill="1" applyBorder="1" applyAlignment="1">
      <alignment horizontal="left" vertical="top" wrapText="1"/>
    </xf>
    <xf numFmtId="0" fontId="11" fillId="3" borderId="27" xfId="0" applyFont="1" applyFill="1" applyBorder="1" applyAlignment="1">
      <alignment horizontal="center" vertical="center" wrapText="1"/>
    </xf>
    <xf numFmtId="1" fontId="14" fillId="3" borderId="27" xfId="0" applyNumberFormat="1" applyFont="1" applyFill="1" applyBorder="1" applyAlignment="1">
      <alignment horizontal="center" vertical="center" shrinkToFit="1"/>
    </xf>
    <xf numFmtId="0" fontId="10" fillId="3" borderId="27" xfId="0" applyFont="1" applyFill="1" applyBorder="1" applyAlignment="1">
      <alignment horizontal="center" vertical="center" wrapText="1"/>
    </xf>
    <xf numFmtId="1" fontId="11" fillId="3" borderId="27" xfId="0" applyNumberFormat="1" applyFont="1" applyFill="1" applyBorder="1" applyAlignment="1">
      <alignment horizontal="center" vertical="center" shrinkToFit="1"/>
    </xf>
    <xf numFmtId="0" fontId="11" fillId="6" borderId="27" xfId="0" applyFont="1" applyFill="1" applyBorder="1" applyAlignment="1">
      <alignment horizontal="center" vertical="center" wrapText="1"/>
    </xf>
    <xf numFmtId="1" fontId="11" fillId="6" borderId="27" xfId="0" applyNumberFormat="1" applyFont="1" applyFill="1" applyBorder="1" applyAlignment="1">
      <alignment horizontal="center" vertical="center" shrinkToFit="1"/>
    </xf>
    <xf numFmtId="164" fontId="13" fillId="3" borderId="27" xfId="0" applyNumberFormat="1" applyFont="1" applyFill="1" applyBorder="1" applyAlignment="1">
      <alignment horizontal="center" vertical="center"/>
    </xf>
    <xf numFmtId="2" fontId="13" fillId="3" borderId="24" xfId="0" applyNumberFormat="1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left" vertical="top"/>
    </xf>
    <xf numFmtId="1" fontId="3" fillId="3" borderId="50" xfId="0" applyNumberFormat="1" applyFont="1" applyFill="1" applyBorder="1" applyAlignment="1">
      <alignment horizontal="center" vertical="center" shrinkToFit="1"/>
    </xf>
    <xf numFmtId="0" fontId="10" fillId="3" borderId="24" xfId="0" applyFont="1" applyFill="1" applyBorder="1" applyAlignment="1">
      <alignment horizontal="left" vertical="top" wrapText="1"/>
    </xf>
    <xf numFmtId="0" fontId="11" fillId="3" borderId="24" xfId="0" applyFont="1" applyFill="1" applyBorder="1" applyAlignment="1">
      <alignment horizontal="center" vertical="center" wrapText="1"/>
    </xf>
    <xf numFmtId="1" fontId="14" fillId="3" borderId="24" xfId="0" applyNumberFormat="1" applyFont="1" applyFill="1" applyBorder="1" applyAlignment="1">
      <alignment horizontal="center" vertical="center" shrinkToFit="1"/>
    </xf>
    <xf numFmtId="0" fontId="10" fillId="3" borderId="24" xfId="0" applyFont="1" applyFill="1" applyBorder="1" applyAlignment="1">
      <alignment horizontal="center" vertical="center" wrapText="1"/>
    </xf>
    <xf numFmtId="1" fontId="11" fillId="3" borderId="24" xfId="0" applyNumberFormat="1" applyFont="1" applyFill="1" applyBorder="1" applyAlignment="1">
      <alignment horizontal="center" vertical="center" shrinkToFit="1"/>
    </xf>
    <xf numFmtId="0" fontId="11" fillId="6" borderId="24" xfId="0" applyFont="1" applyFill="1" applyBorder="1" applyAlignment="1">
      <alignment horizontal="center" vertical="center" wrapText="1"/>
    </xf>
    <xf numFmtId="1" fontId="11" fillId="6" borderId="24" xfId="0" applyNumberFormat="1" applyFont="1" applyFill="1" applyBorder="1" applyAlignment="1">
      <alignment horizontal="center" vertical="center" shrinkToFit="1"/>
    </xf>
    <xf numFmtId="164" fontId="13" fillId="3" borderId="24" xfId="0" applyNumberFormat="1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left" vertical="top"/>
    </xf>
    <xf numFmtId="0" fontId="9" fillId="0" borderId="49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left" vertical="top" wrapText="1"/>
    </xf>
    <xf numFmtId="0" fontId="11" fillId="0" borderId="27" xfId="0" applyFont="1" applyFill="1" applyBorder="1" applyAlignment="1">
      <alignment horizontal="center" vertical="center" wrapText="1"/>
    </xf>
    <xf numFmtId="1" fontId="14" fillId="0" borderId="27" xfId="0" applyNumberFormat="1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center" wrapText="1"/>
    </xf>
    <xf numFmtId="1" fontId="11" fillId="0" borderId="27" xfId="0" applyNumberFormat="1" applyFont="1" applyFill="1" applyBorder="1" applyAlignment="1">
      <alignment horizontal="center" vertical="center" shrinkToFit="1"/>
    </xf>
    <xf numFmtId="164" fontId="13" fillId="0" borderId="27" xfId="0" applyNumberFormat="1" applyFont="1" applyBorder="1" applyAlignment="1">
      <alignment horizontal="center" vertical="center"/>
    </xf>
    <xf numFmtId="2" fontId="13" fillId="0" borderId="27" xfId="0" applyNumberFormat="1" applyFont="1" applyBorder="1" applyAlignment="1">
      <alignment horizontal="center" vertical="center"/>
    </xf>
    <xf numFmtId="0" fontId="11" fillId="0" borderId="27" xfId="0" applyFont="1" applyFill="1" applyBorder="1" applyAlignment="1">
      <alignment horizontal="left" vertical="top"/>
    </xf>
    <xf numFmtId="0" fontId="9" fillId="0" borderId="50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center" vertical="center" wrapText="1"/>
    </xf>
    <xf numFmtId="1" fontId="14" fillId="0" borderId="30" xfId="0" applyNumberFormat="1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 wrapText="1"/>
    </xf>
    <xf numFmtId="1" fontId="11" fillId="0" borderId="30" xfId="0" applyNumberFormat="1" applyFont="1" applyFill="1" applyBorder="1" applyAlignment="1">
      <alignment horizontal="center" vertical="center" shrinkToFit="1"/>
    </xf>
    <xf numFmtId="0" fontId="11" fillId="6" borderId="30" xfId="0" applyFont="1" applyFill="1" applyBorder="1" applyAlignment="1">
      <alignment horizontal="center" vertical="center" wrapText="1"/>
    </xf>
    <xf numFmtId="1" fontId="11" fillId="6" borderId="30" xfId="0" applyNumberFormat="1" applyFont="1" applyFill="1" applyBorder="1" applyAlignment="1">
      <alignment horizontal="center" vertical="center" shrinkToFit="1"/>
    </xf>
    <xf numFmtId="164" fontId="13" fillId="0" borderId="30" xfId="0" applyNumberFormat="1" applyFont="1" applyBorder="1" applyAlignment="1">
      <alignment horizontal="center" vertical="center"/>
    </xf>
    <xf numFmtId="2" fontId="13" fillId="0" borderId="30" xfId="0" applyNumberFormat="1" applyFont="1" applyBorder="1" applyAlignment="1">
      <alignment horizontal="center" vertical="center"/>
    </xf>
    <xf numFmtId="164" fontId="10" fillId="0" borderId="30" xfId="0" applyNumberFormat="1" applyFont="1" applyBorder="1" applyAlignment="1">
      <alignment horizontal="center" vertical="center"/>
    </xf>
    <xf numFmtId="164" fontId="10" fillId="3" borderId="30" xfId="0" applyNumberFormat="1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left" vertical="top"/>
    </xf>
    <xf numFmtId="0" fontId="9" fillId="0" borderId="2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horizontal="center" vertical="center" wrapText="1"/>
    </xf>
    <xf numFmtId="1" fontId="14" fillId="0" borderId="25" xfId="0" applyNumberFormat="1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shrinkToFit="1"/>
    </xf>
    <xf numFmtId="0" fontId="11" fillId="6" borderId="25" xfId="0" applyFont="1" applyFill="1" applyBorder="1" applyAlignment="1">
      <alignment horizontal="center" vertical="center" wrapText="1"/>
    </xf>
    <xf numFmtId="1" fontId="11" fillId="6" borderId="25" xfId="0" applyNumberFormat="1" applyFont="1" applyFill="1" applyBorder="1" applyAlignment="1">
      <alignment horizontal="center" vertical="center" shrinkToFit="1"/>
    </xf>
    <xf numFmtId="164" fontId="10" fillId="0" borderId="25" xfId="0" applyNumberFormat="1" applyFont="1" applyBorder="1" applyAlignment="1">
      <alignment horizontal="center" vertical="center"/>
    </xf>
    <xf numFmtId="2" fontId="13" fillId="0" borderId="25" xfId="0" applyNumberFormat="1" applyFont="1" applyBorder="1" applyAlignment="1">
      <alignment horizontal="center" vertical="center"/>
    </xf>
    <xf numFmtId="164" fontId="10" fillId="3" borderId="25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center" wrapText="1"/>
    </xf>
    <xf numFmtId="1" fontId="11" fillId="6" borderId="12" xfId="0" applyNumberFormat="1" applyFont="1" applyFill="1" applyBorder="1" applyAlignment="1">
      <alignment horizontal="center" vertical="center" shrinkToFit="1"/>
    </xf>
    <xf numFmtId="164" fontId="13" fillId="0" borderId="12" xfId="0" applyNumberFormat="1" applyFont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 vertical="center"/>
    </xf>
    <xf numFmtId="164" fontId="13" fillId="3" borderId="12" xfId="0" applyNumberFormat="1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 shrinkToFit="1"/>
    </xf>
    <xf numFmtId="1" fontId="12" fillId="0" borderId="12" xfId="0" applyNumberFormat="1" applyFont="1" applyFill="1" applyBorder="1" applyAlignment="1">
      <alignment horizontal="center" vertical="center" shrinkToFit="1"/>
    </xf>
    <xf numFmtId="1" fontId="10" fillId="0" borderId="12" xfId="0" applyNumberFormat="1" applyFont="1" applyFill="1" applyBorder="1" applyAlignment="1">
      <alignment horizontal="center" vertical="center" shrinkToFit="1"/>
    </xf>
    <xf numFmtId="1" fontId="10" fillId="3" borderId="12" xfId="0" applyNumberFormat="1" applyFont="1" applyFill="1" applyBorder="1" applyAlignment="1">
      <alignment horizontal="center" vertical="center" shrinkToFit="1"/>
    </xf>
    <xf numFmtId="1" fontId="10" fillId="6" borderId="12" xfId="0" applyNumberFormat="1" applyFont="1" applyFill="1" applyBorder="1" applyAlignment="1">
      <alignment horizontal="center" vertical="center" shrinkToFit="1"/>
    </xf>
    <xf numFmtId="0" fontId="10" fillId="6" borderId="12" xfId="0" applyFont="1" applyFill="1" applyBorder="1" applyAlignment="1">
      <alignment horizontal="center" vertical="center" wrapText="1"/>
    </xf>
    <xf numFmtId="164" fontId="10" fillId="0" borderId="12" xfId="0" applyNumberFormat="1" applyFont="1" applyBorder="1" applyAlignment="1">
      <alignment horizontal="center" vertical="center"/>
    </xf>
    <xf numFmtId="2" fontId="10" fillId="0" borderId="24" xfId="0" applyNumberFormat="1" applyFont="1" applyBorder="1" applyAlignment="1">
      <alignment horizontal="center" vertical="center"/>
    </xf>
    <xf numFmtId="164" fontId="10" fillId="3" borderId="1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/>
    </xf>
    <xf numFmtId="0" fontId="17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18" fillId="0" borderId="12" xfId="0" applyNumberFormat="1" applyFont="1" applyFill="1" applyBorder="1" applyAlignment="1">
      <alignment horizontal="center" vertical="center" shrinkToFit="1"/>
    </xf>
    <xf numFmtId="1" fontId="18" fillId="6" borderId="12" xfId="0" applyNumberFormat="1" applyFont="1" applyFill="1" applyBorder="1" applyAlignment="1">
      <alignment horizontal="center" vertical="center" shrinkToFit="1"/>
    </xf>
    <xf numFmtId="164" fontId="19" fillId="0" borderId="12" xfId="0" applyNumberFormat="1" applyFont="1" applyBorder="1" applyAlignment="1">
      <alignment horizontal="center" vertical="center"/>
    </xf>
    <xf numFmtId="164" fontId="19" fillId="3" borderId="12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2" fillId="0" borderId="41" xfId="0" applyFont="1" applyFill="1" applyBorder="1" applyAlignment="1">
      <alignment horizontal="left" vertical="top" wrapText="1"/>
    </xf>
    <xf numFmtId="0" fontId="12" fillId="0" borderId="42" xfId="0" applyFont="1" applyFill="1" applyBorder="1" applyAlignment="1">
      <alignment horizontal="left" vertical="top" wrapText="1"/>
    </xf>
    <xf numFmtId="0" fontId="12" fillId="0" borderId="43" xfId="0" applyFont="1" applyFill="1" applyBorder="1" applyAlignment="1">
      <alignment horizontal="left" vertical="top" wrapText="1"/>
    </xf>
    <xf numFmtId="1" fontId="3" fillId="0" borderId="32" xfId="0" applyNumberFormat="1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left" vertical="center" wrapText="1"/>
    </xf>
    <xf numFmtId="164" fontId="20" fillId="0" borderId="27" xfId="0" applyNumberFormat="1" applyFont="1" applyBorder="1" applyAlignment="1">
      <alignment horizontal="center" vertical="center"/>
    </xf>
    <xf numFmtId="164" fontId="13" fillId="3" borderId="28" xfId="0" applyNumberFormat="1" applyFont="1" applyFill="1" applyBorder="1" applyAlignment="1">
      <alignment horizontal="center" vertical="center"/>
    </xf>
    <xf numFmtId="1" fontId="3" fillId="0" borderId="33" xfId="0" applyNumberFormat="1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left" vertical="center" wrapText="1"/>
    </xf>
    <xf numFmtId="164" fontId="20" fillId="0" borderId="12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164" fontId="13" fillId="3" borderId="29" xfId="0" applyNumberFormat="1" applyFont="1" applyFill="1" applyBorder="1" applyAlignment="1">
      <alignment horizontal="center" vertical="center"/>
    </xf>
    <xf numFmtId="1" fontId="3" fillId="0" borderId="34" xfId="0" applyNumberFormat="1" applyFont="1" applyFill="1" applyBorder="1" applyAlignment="1">
      <alignment horizontal="center" vertical="center" shrinkToFit="1"/>
    </xf>
    <xf numFmtId="164" fontId="20" fillId="0" borderId="30" xfId="0" applyNumberFormat="1" applyFont="1" applyBorder="1" applyAlignment="1">
      <alignment horizontal="center" vertical="center"/>
    </xf>
    <xf numFmtId="164" fontId="13" fillId="3" borderId="31" xfId="0" applyNumberFormat="1" applyFont="1" applyFill="1" applyBorder="1" applyAlignment="1">
      <alignment horizontal="center" vertical="center"/>
    </xf>
    <xf numFmtId="1" fontId="3" fillId="0" borderId="49" xfId="0" applyNumberFormat="1" applyFont="1" applyFill="1" applyBorder="1" applyAlignment="1">
      <alignment horizontal="center" vertical="center" shrinkToFit="1"/>
    </xf>
    <xf numFmtId="2" fontId="13" fillId="0" borderId="40" xfId="0" applyNumberFormat="1" applyFont="1" applyBorder="1" applyAlignment="1">
      <alignment horizontal="center" vertical="center"/>
    </xf>
    <xf numFmtId="0" fontId="11" fillId="0" borderId="36" xfId="0" applyFont="1" applyFill="1" applyBorder="1" applyAlignment="1">
      <alignment horizontal="left" vertical="top"/>
    </xf>
    <xf numFmtId="1" fontId="3" fillId="0" borderId="51" xfId="0" applyNumberFormat="1" applyFont="1" applyFill="1" applyBorder="1" applyAlignment="1">
      <alignment horizontal="center" vertical="center" shrinkToFit="1"/>
    </xf>
    <xf numFmtId="164" fontId="13" fillId="0" borderId="25" xfId="0" applyNumberFormat="1" applyFont="1" applyBorder="1" applyAlignment="1">
      <alignment horizontal="center" vertical="center"/>
    </xf>
    <xf numFmtId="1" fontId="3" fillId="0" borderId="35" xfId="0" applyNumberFormat="1" applyFont="1" applyFill="1" applyBorder="1" applyAlignment="1">
      <alignment horizontal="center" vertical="center" shrinkToFit="1"/>
    </xf>
    <xf numFmtId="1" fontId="3" fillId="0" borderId="50" xfId="0" applyNumberFormat="1" applyFont="1" applyFill="1" applyBorder="1" applyAlignment="1">
      <alignment horizontal="center" vertical="center" shrinkToFit="1"/>
    </xf>
    <xf numFmtId="164" fontId="13" fillId="0" borderId="38" xfId="0" applyNumberFormat="1" applyFont="1" applyBorder="1" applyAlignment="1">
      <alignment horizontal="center" vertical="center"/>
    </xf>
    <xf numFmtId="0" fontId="11" fillId="0" borderId="37" xfId="0" applyFont="1" applyFill="1" applyBorder="1" applyAlignment="1">
      <alignment horizontal="left" vertical="top"/>
    </xf>
    <xf numFmtId="1" fontId="3" fillId="0" borderId="25" xfId="0" applyNumberFormat="1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 wrapText="1"/>
    </xf>
    <xf numFmtId="164" fontId="13" fillId="3" borderId="25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12" xfId="1" applyFont="1" applyBorder="1" applyAlignment="1">
      <alignment horizontal="left" vertical="top" wrapText="1"/>
    </xf>
    <xf numFmtId="0" fontId="17" fillId="0" borderId="12" xfId="0" applyFont="1" applyFill="1" applyBorder="1" applyAlignment="1">
      <alignment horizontal="center" vertical="top" wrapText="1"/>
    </xf>
    <xf numFmtId="2" fontId="19" fillId="0" borderId="12" xfId="0" applyNumberFormat="1" applyFont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14" fillId="0" borderId="16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9" fillId="5" borderId="49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left" vertical="top" wrapText="1"/>
    </xf>
    <xf numFmtId="0" fontId="10" fillId="5" borderId="27" xfId="0" applyFont="1" applyFill="1" applyBorder="1" applyAlignment="1">
      <alignment horizontal="center" vertical="center" wrapText="1"/>
    </xf>
    <xf numFmtId="1" fontId="14" fillId="5" borderId="27" xfId="0" applyNumberFormat="1" applyFont="1" applyFill="1" applyBorder="1" applyAlignment="1">
      <alignment horizontal="center" vertical="center" shrinkToFit="1"/>
    </xf>
    <xf numFmtId="0" fontId="11" fillId="5" borderId="27" xfId="0" applyFont="1" applyFill="1" applyBorder="1" applyAlignment="1">
      <alignment horizontal="center" vertical="center" wrapText="1"/>
    </xf>
    <xf numFmtId="1" fontId="11" fillId="5" borderId="27" xfId="0" applyNumberFormat="1" applyFont="1" applyFill="1" applyBorder="1" applyAlignment="1">
      <alignment horizontal="center" vertical="center" shrinkToFit="1"/>
    </xf>
    <xf numFmtId="164" fontId="13" fillId="5" borderId="27" xfId="0" applyNumberFormat="1" applyFont="1" applyFill="1" applyBorder="1" applyAlignment="1">
      <alignment horizontal="center" vertical="center"/>
    </xf>
    <xf numFmtId="2" fontId="13" fillId="5" borderId="40" xfId="0" applyNumberFormat="1" applyFont="1" applyFill="1" applyBorder="1" applyAlignment="1">
      <alignment horizontal="center" vertical="center"/>
    </xf>
    <xf numFmtId="0" fontId="11" fillId="5" borderId="36" xfId="0" applyFont="1" applyFill="1" applyBorder="1" applyAlignment="1">
      <alignment horizontal="left" vertical="top"/>
    </xf>
    <xf numFmtId="0" fontId="9" fillId="5" borderId="50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left" vertical="top" wrapText="1"/>
    </xf>
    <xf numFmtId="0" fontId="10" fillId="5" borderId="30" xfId="0" applyFont="1" applyFill="1" applyBorder="1" applyAlignment="1">
      <alignment horizontal="center" vertical="center" wrapText="1"/>
    </xf>
    <xf numFmtId="1" fontId="14" fillId="5" borderId="38" xfId="0" applyNumberFormat="1" applyFont="1" applyFill="1" applyBorder="1" applyAlignment="1">
      <alignment horizontal="center" vertical="center" shrinkToFit="1"/>
    </xf>
    <xf numFmtId="0" fontId="11" fillId="5" borderId="30" xfId="0" applyFont="1" applyFill="1" applyBorder="1" applyAlignment="1">
      <alignment horizontal="center" vertical="center" wrapText="1"/>
    </xf>
    <xf numFmtId="1" fontId="14" fillId="5" borderId="30" xfId="0" applyNumberFormat="1" applyFont="1" applyFill="1" applyBorder="1" applyAlignment="1">
      <alignment horizontal="center" vertical="center" shrinkToFit="1"/>
    </xf>
    <xf numFmtId="1" fontId="11" fillId="5" borderId="30" xfId="0" applyNumberFormat="1" applyFont="1" applyFill="1" applyBorder="1" applyAlignment="1">
      <alignment horizontal="center" vertical="center" shrinkToFit="1"/>
    </xf>
    <xf numFmtId="164" fontId="13" fillId="5" borderId="30" xfId="0" applyNumberFormat="1" applyFont="1" applyFill="1" applyBorder="1" applyAlignment="1">
      <alignment horizontal="center" vertical="center"/>
    </xf>
    <xf numFmtId="2" fontId="13" fillId="5" borderId="30" xfId="0" applyNumberFormat="1" applyFont="1" applyFill="1" applyBorder="1" applyAlignment="1">
      <alignment horizontal="center" vertical="center"/>
    </xf>
    <xf numFmtId="0" fontId="11" fillId="5" borderId="37" xfId="0" applyFont="1" applyFill="1" applyBorder="1" applyAlignment="1">
      <alignment horizontal="left" vertical="top"/>
    </xf>
    <xf numFmtId="0" fontId="9" fillId="3" borderId="49" xfId="0" applyFont="1" applyFill="1" applyBorder="1" applyAlignment="1">
      <alignment horizontal="center" vertical="center" wrapText="1"/>
    </xf>
    <xf numFmtId="2" fontId="13" fillId="0" borderId="26" xfId="0" applyNumberFormat="1" applyFont="1" applyBorder="1" applyAlignment="1">
      <alignment horizontal="center" vertical="center"/>
    </xf>
    <xf numFmtId="0" fontId="9" fillId="3" borderId="50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center" vertical="center" wrapText="1"/>
    </xf>
    <xf numFmtId="1" fontId="14" fillId="0" borderId="26" xfId="0" applyNumberFormat="1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wrapText="1"/>
    </xf>
    <xf numFmtId="1" fontId="14" fillId="0" borderId="24" xfId="0" applyNumberFormat="1" applyFont="1" applyFill="1" applyBorder="1" applyAlignment="1">
      <alignment horizontal="center" vertical="center" shrinkToFit="1"/>
    </xf>
    <xf numFmtId="1" fontId="11" fillId="0" borderId="24" xfId="0" applyNumberFormat="1" applyFont="1" applyFill="1" applyBorder="1" applyAlignment="1">
      <alignment horizontal="center" vertical="center" shrinkToFit="1"/>
    </xf>
    <xf numFmtId="164" fontId="13" fillId="0" borderId="26" xfId="0" applyNumberFormat="1" applyFont="1" applyBorder="1" applyAlignment="1">
      <alignment horizontal="center" vertical="center"/>
    </xf>
    <xf numFmtId="164" fontId="13" fillId="0" borderId="24" xfId="0" applyNumberFormat="1" applyFont="1" applyBorder="1" applyAlignment="1">
      <alignment horizontal="center" vertical="center"/>
    </xf>
    <xf numFmtId="0" fontId="9" fillId="5" borderId="40" xfId="0" applyFont="1" applyFill="1" applyBorder="1" applyAlignment="1">
      <alignment horizontal="center" vertical="center" wrapText="1"/>
    </xf>
    <xf numFmtId="0" fontId="9" fillId="5" borderId="38" xfId="0" applyFont="1" applyFill="1" applyBorder="1" applyAlignment="1">
      <alignment horizontal="center" vertical="center" wrapText="1"/>
    </xf>
    <xf numFmtId="164" fontId="13" fillId="5" borderId="38" xfId="0" applyNumberFormat="1" applyFont="1" applyFill="1" applyBorder="1" applyAlignment="1">
      <alignment horizontal="center" vertical="center"/>
    </xf>
    <xf numFmtId="1" fontId="12" fillId="0" borderId="25" xfId="0" applyNumberFormat="1" applyFont="1" applyFill="1" applyBorder="1" applyAlignment="1">
      <alignment horizontal="center" vertical="center" shrinkToFit="1"/>
    </xf>
    <xf numFmtId="1" fontId="10" fillId="0" borderId="25" xfId="0" applyNumberFormat="1" applyFont="1" applyFill="1" applyBorder="1" applyAlignment="1">
      <alignment horizontal="center" vertical="center" shrinkToFit="1"/>
    </xf>
    <xf numFmtId="0" fontId="10" fillId="6" borderId="25" xfId="0" applyFont="1" applyFill="1" applyBorder="1" applyAlignment="1">
      <alignment horizontal="center" vertical="center" wrapText="1"/>
    </xf>
    <xf numFmtId="1" fontId="10" fillId="3" borderId="25" xfId="0" applyNumberFormat="1" applyFont="1" applyFill="1" applyBorder="1" applyAlignment="1">
      <alignment horizontal="center" vertical="center" shrinkToFit="1"/>
    </xf>
    <xf numFmtId="1" fontId="10" fillId="6" borderId="25" xfId="0" applyNumberFormat="1" applyFont="1" applyFill="1" applyBorder="1" applyAlignment="1">
      <alignment horizontal="center" vertical="center" shrinkToFit="1"/>
    </xf>
    <xf numFmtId="2" fontId="10" fillId="0" borderId="26" xfId="0" applyNumberFormat="1" applyFont="1" applyBorder="1" applyAlignment="1">
      <alignment horizontal="center" vertical="center"/>
    </xf>
    <xf numFmtId="1" fontId="12" fillId="0" borderId="26" xfId="0" applyNumberFormat="1" applyFont="1" applyFill="1" applyBorder="1" applyAlignment="1">
      <alignment horizontal="center" vertical="center" shrinkToFit="1"/>
    </xf>
    <xf numFmtId="1" fontId="12" fillId="0" borderId="24" xfId="0" applyNumberFormat="1" applyFont="1" applyFill="1" applyBorder="1" applyAlignment="1">
      <alignment horizontal="center" vertical="center" shrinkToFit="1"/>
    </xf>
    <xf numFmtId="1" fontId="10" fillId="0" borderId="24" xfId="0" applyNumberFormat="1" applyFont="1" applyFill="1" applyBorder="1" applyAlignment="1">
      <alignment horizontal="center" vertical="center" shrinkToFit="1"/>
    </xf>
    <xf numFmtId="0" fontId="10" fillId="6" borderId="24" xfId="0" applyFont="1" applyFill="1" applyBorder="1" applyAlignment="1">
      <alignment horizontal="center" vertical="center" wrapText="1"/>
    </xf>
    <xf numFmtId="164" fontId="10" fillId="0" borderId="26" xfId="0" applyNumberFormat="1" applyFont="1" applyBorder="1" applyAlignment="1">
      <alignment horizontal="center" vertical="center"/>
    </xf>
    <xf numFmtId="164" fontId="10" fillId="0" borderId="24" xfId="0" applyNumberFormat="1" applyFont="1" applyBorder="1" applyAlignment="1">
      <alignment horizontal="center" vertical="center"/>
    </xf>
    <xf numFmtId="164" fontId="10" fillId="3" borderId="24" xfId="0" applyNumberFormat="1" applyFont="1" applyFill="1" applyBorder="1" applyAlignment="1">
      <alignment horizontal="center" vertical="center"/>
    </xf>
    <xf numFmtId="2" fontId="13" fillId="5" borderId="27" xfId="0" applyNumberFormat="1" applyFont="1" applyFill="1" applyBorder="1" applyAlignment="1">
      <alignment horizontal="center" vertical="center"/>
    </xf>
    <xf numFmtId="0" fontId="11" fillId="5" borderId="27" xfId="0" applyFont="1" applyFill="1" applyBorder="1" applyAlignment="1">
      <alignment horizontal="left" vertical="top"/>
    </xf>
    <xf numFmtId="0" fontId="11" fillId="5" borderId="30" xfId="0" applyFont="1" applyFill="1" applyBorder="1" applyAlignment="1">
      <alignment horizontal="left" vertical="top"/>
    </xf>
    <xf numFmtId="0" fontId="12" fillId="0" borderId="16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0" fillId="3" borderId="12" xfId="1" applyFont="1" applyFill="1" applyBorder="1" applyAlignment="1">
      <alignment horizontal="left" vertical="center" wrapText="1"/>
    </xf>
    <xf numFmtId="0" fontId="11" fillId="0" borderId="12" xfId="1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0" fillId="0" borderId="12" xfId="1" applyFont="1" applyBorder="1" applyAlignment="1">
      <alignment horizontal="left" vertic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horizontal="center" vertical="center" wrapText="1"/>
    </xf>
    <xf numFmtId="164" fontId="23" fillId="0" borderId="12" xfId="0" applyNumberFormat="1" applyFont="1" applyFill="1" applyBorder="1" applyAlignment="1">
      <alignment horizontal="center" vertical="center"/>
    </xf>
    <xf numFmtId="2" fontId="23" fillId="0" borderId="12" xfId="0" applyNumberFormat="1" applyFont="1" applyFill="1" applyBorder="1" applyAlignment="1">
      <alignment horizontal="center" vertical="center"/>
    </xf>
    <xf numFmtId="164" fontId="23" fillId="3" borderId="12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top"/>
    </xf>
    <xf numFmtId="0" fontId="24" fillId="2" borderId="12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1" fontId="26" fillId="2" borderId="12" xfId="0" applyNumberFormat="1" applyFont="1" applyFill="1" applyBorder="1" applyAlignment="1">
      <alignment horizontal="center" vertical="center" shrinkToFit="1"/>
    </xf>
    <xf numFmtId="0" fontId="25" fillId="2" borderId="12" xfId="0" applyFont="1" applyFill="1" applyBorder="1" applyAlignment="1">
      <alignment horizontal="center" vertical="center" wrapText="1"/>
    </xf>
    <xf numFmtId="1" fontId="26" fillId="6" borderId="12" xfId="0" applyNumberFormat="1" applyFont="1" applyFill="1" applyBorder="1" applyAlignment="1">
      <alignment horizontal="center" vertical="center" shrinkToFit="1"/>
    </xf>
    <xf numFmtId="164" fontId="27" fillId="4" borderId="12" xfId="0" applyNumberFormat="1" applyFont="1" applyFill="1" applyBorder="1" applyAlignment="1">
      <alignment horizontal="center" vertical="center"/>
    </xf>
    <xf numFmtId="164" fontId="27" fillId="0" borderId="12" xfId="0" applyNumberFormat="1" applyFont="1" applyBorder="1" applyAlignment="1">
      <alignment horizontal="center" vertical="center"/>
    </xf>
    <xf numFmtId="164" fontId="28" fillId="3" borderId="12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right" vertical="center" wrapText="1"/>
    </xf>
    <xf numFmtId="0" fontId="16" fillId="0" borderId="15" xfId="0" applyFont="1" applyFill="1" applyBorder="1" applyAlignment="1">
      <alignment horizontal="right" vertical="center" wrapText="1"/>
    </xf>
    <xf numFmtId="1" fontId="25" fillId="0" borderId="6" xfId="0" applyNumberFormat="1" applyFont="1" applyFill="1" applyBorder="1" applyAlignment="1">
      <alignment horizontal="center" vertical="center" shrinkToFit="1"/>
    </xf>
    <xf numFmtId="1" fontId="24" fillId="6" borderId="6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center" vertical="top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1" fontId="25" fillId="0" borderId="3" xfId="0" applyNumberFormat="1" applyFont="1" applyFill="1" applyBorder="1" applyAlignment="1">
      <alignment horizontal="center" vertical="center" shrinkToFit="1"/>
    </xf>
    <xf numFmtId="1" fontId="25" fillId="0" borderId="4" xfId="0" applyNumberFormat="1" applyFont="1" applyFill="1" applyBorder="1" applyAlignment="1">
      <alignment horizontal="center" vertical="center" shrinkToFit="1"/>
    </xf>
    <xf numFmtId="0" fontId="25" fillId="6" borderId="2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" fontId="26" fillId="0" borderId="2" xfId="0" applyNumberFormat="1" applyFont="1" applyFill="1" applyBorder="1" applyAlignment="1">
      <alignment horizontal="center" vertical="center" shrinkToFit="1"/>
    </xf>
    <xf numFmtId="1" fontId="25" fillId="0" borderId="2" xfId="0" applyNumberFormat="1" applyFont="1" applyFill="1" applyBorder="1" applyAlignment="1">
      <alignment horizontal="center" vertical="center" shrinkToFit="1"/>
    </xf>
    <xf numFmtId="1" fontId="25" fillId="6" borderId="5" xfId="0" applyNumberFormat="1" applyFont="1" applyFill="1" applyBorder="1" applyAlignment="1">
      <alignment horizontal="center" vertical="center" shrinkToFit="1"/>
    </xf>
    <xf numFmtId="16" fontId="11" fillId="0" borderId="0" xfId="0" applyNumberFormat="1" applyFont="1" applyFill="1" applyBorder="1" applyAlignment="1">
      <alignment horizontal="left" vertical="top"/>
    </xf>
    <xf numFmtId="0" fontId="3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31" fillId="0" borderId="16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center"/>
    </xf>
    <xf numFmtId="0" fontId="32" fillId="6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2" fillId="0" borderId="0" xfId="0" applyFont="1"/>
    <xf numFmtId="0" fontId="31" fillId="0" borderId="20" xfId="0" applyFont="1" applyBorder="1" applyAlignment="1">
      <alignment horizontal="left" vertical="center" wrapText="1"/>
    </xf>
    <xf numFmtId="0" fontId="31" fillId="0" borderId="2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left" vertical="center" wrapText="1"/>
    </xf>
    <xf numFmtId="0" fontId="31" fillId="0" borderId="23" xfId="0" applyFont="1" applyBorder="1" applyAlignment="1">
      <alignment horizontal="left" vertical="center" wrapText="1"/>
    </xf>
    <xf numFmtId="9" fontId="31" fillId="0" borderId="12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vertical="center" wrapText="1"/>
    </xf>
    <xf numFmtId="0" fontId="31" fillId="0" borderId="12" xfId="0" applyFont="1" applyBorder="1" applyAlignment="1">
      <alignment horizontal="left" vertical="center" wrapText="1"/>
    </xf>
    <xf numFmtId="0" fontId="13" fillId="0" borderId="39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center" vertical="top" wrapText="1"/>
    </xf>
    <xf numFmtId="0" fontId="13" fillId="0" borderId="21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3" fillId="0" borderId="44" xfId="0" applyFont="1" applyBorder="1" applyAlignment="1">
      <alignment horizontal="left" vertical="center"/>
    </xf>
    <xf numFmtId="0" fontId="13" fillId="0" borderId="45" xfId="0" applyFont="1" applyBorder="1" applyAlignment="1">
      <alignment horizontal="left" vertical="center"/>
    </xf>
    <xf numFmtId="9" fontId="13" fillId="0" borderId="46" xfId="0" applyNumberFormat="1" applyFont="1" applyBorder="1" applyAlignment="1">
      <alignment horizontal="center" vertical="center"/>
    </xf>
    <xf numFmtId="9" fontId="13" fillId="0" borderId="44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9" fontId="13" fillId="0" borderId="12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3" fillId="0" borderId="20" xfId="0" applyFont="1" applyBorder="1" applyAlignment="1" applyProtection="1">
      <alignment horizontal="left" vertical="center" wrapText="1"/>
      <protection locked="0"/>
    </xf>
    <xf numFmtId="0" fontId="13" fillId="0" borderId="21" xfId="0" applyFont="1" applyBorder="1" applyAlignment="1" applyProtection="1">
      <alignment horizontal="left" vertical="center" wrapText="1"/>
      <protection locked="0"/>
    </xf>
    <xf numFmtId="0" fontId="13" fillId="0" borderId="47" xfId="0" applyFont="1" applyBorder="1" applyAlignment="1" applyProtection="1">
      <alignment horizontal="left" vertical="center" wrapText="1"/>
      <protection locked="0"/>
    </xf>
    <xf numFmtId="9" fontId="13" fillId="0" borderId="12" xfId="0" applyNumberFormat="1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left" vertical="center" wrapText="1"/>
      <protection locked="0"/>
    </xf>
    <xf numFmtId="0" fontId="13" fillId="0" borderId="23" xfId="0" applyFont="1" applyBorder="1" applyAlignment="1" applyProtection="1">
      <alignment horizontal="left" vertical="center" wrapText="1"/>
      <protection locked="0"/>
    </xf>
    <xf numFmtId="0" fontId="13" fillId="0" borderId="48" xfId="0" applyFont="1" applyBorder="1" applyAlignment="1" applyProtection="1">
      <alignment horizontal="left" vertical="center" wrapText="1"/>
      <protection locked="0"/>
    </xf>
    <xf numFmtId="164" fontId="10" fillId="0" borderId="0" xfId="0" applyNumberFormat="1" applyFont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V89"/>
  <sheetViews>
    <sheetView tabSelected="1" view="pageBreakPreview" topLeftCell="A58" zoomScale="136" zoomScaleNormal="136" zoomScaleSheetLayoutView="136" workbookViewId="0">
      <selection activeCell="P91" sqref="P91"/>
    </sheetView>
  </sheetViews>
  <sheetFormatPr defaultRowHeight="13.2" x14ac:dyDescent="0.25"/>
  <cols>
    <col min="1" max="1" width="3.77734375" style="116" customWidth="1"/>
    <col min="2" max="2" width="22.77734375" style="12" customWidth="1"/>
    <col min="3" max="3" width="11.44140625" style="236" customWidth="1"/>
    <col min="4" max="4" width="3.44140625" style="254" customWidth="1"/>
    <col min="5" max="5" width="2.77734375" style="255" customWidth="1"/>
    <col min="6" max="6" width="2.6640625" style="255" customWidth="1"/>
    <col min="7" max="9" width="2.44140625" style="255" customWidth="1"/>
    <col min="10" max="10" width="2.109375" style="255" customWidth="1"/>
    <col min="11" max="11" width="3" style="255" customWidth="1"/>
    <col min="12" max="12" width="2.6640625" style="255" customWidth="1"/>
    <col min="13" max="13" width="3" style="255" customWidth="1"/>
    <col min="14" max="14" width="2.6640625" style="255" customWidth="1"/>
    <col min="15" max="15" width="2.77734375" style="255" customWidth="1"/>
    <col min="16" max="16" width="3" style="255" customWidth="1"/>
    <col min="17" max="17" width="2.77734375" style="257" customWidth="1"/>
    <col min="18" max="18" width="3.109375" style="255" customWidth="1"/>
    <col min="19" max="19" width="2.77734375" style="255" customWidth="1"/>
    <col min="20" max="20" width="2.77734375" style="257" customWidth="1"/>
    <col min="21" max="21" width="3.33203125" style="255" customWidth="1"/>
    <col min="22" max="22" width="2.33203125" style="255" customWidth="1"/>
    <col min="23" max="23" width="2.77734375" style="257" customWidth="1"/>
    <col min="24" max="24" width="3.109375" style="255" customWidth="1"/>
    <col min="25" max="25" width="2.77734375" style="255" customWidth="1"/>
    <col min="26" max="26" width="2.77734375" style="257" customWidth="1"/>
    <col min="27" max="27" width="2.77734375" style="255" customWidth="1"/>
    <col min="28" max="28" width="2.44140625" style="255" customWidth="1"/>
    <col min="29" max="29" width="2.77734375" style="257" customWidth="1"/>
    <col min="30" max="31" width="2.44140625" style="255" customWidth="1"/>
    <col min="32" max="32" width="2.77734375" style="257" customWidth="1"/>
    <col min="33" max="33" width="3.44140625" style="236" customWidth="1"/>
    <col min="34" max="34" width="6.44140625" style="236" customWidth="1"/>
    <col min="35" max="35" width="4.77734375" style="255" customWidth="1"/>
    <col min="36" max="36" width="9.33203125" style="255" customWidth="1"/>
    <col min="37" max="37" width="4" style="255" customWidth="1"/>
    <col min="38" max="16384" width="8.88671875" style="12"/>
  </cols>
  <sheetData>
    <row r="1" spans="1:39" ht="8.25" customHeight="1" x14ac:dyDescent="0.2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5" t="s">
        <v>16</v>
      </c>
      <c r="P1" s="6"/>
      <c r="Q1" s="6"/>
      <c r="R1" s="6"/>
      <c r="S1" s="6"/>
      <c r="T1" s="7"/>
      <c r="U1" s="5" t="s">
        <v>17</v>
      </c>
      <c r="V1" s="6"/>
      <c r="W1" s="6"/>
      <c r="X1" s="6"/>
      <c r="Y1" s="6"/>
      <c r="Z1" s="6"/>
      <c r="AA1" s="8" t="s">
        <v>18</v>
      </c>
      <c r="AB1" s="8"/>
      <c r="AC1" s="8"/>
      <c r="AD1" s="8"/>
      <c r="AE1" s="8"/>
      <c r="AF1" s="8"/>
      <c r="AG1" s="9"/>
      <c r="AH1" s="10"/>
      <c r="AI1" s="10"/>
      <c r="AJ1" s="10"/>
      <c r="AK1" s="11"/>
    </row>
    <row r="2" spans="1:39" s="18" customFormat="1" ht="17.25" customHeight="1" x14ac:dyDescent="0.2">
      <c r="A2" s="13"/>
      <c r="B2" s="14" t="s">
        <v>151</v>
      </c>
      <c r="C2" s="15"/>
      <c r="D2" s="16"/>
      <c r="E2" s="15"/>
      <c r="F2" s="15"/>
      <c r="G2" s="8" t="s">
        <v>19</v>
      </c>
      <c r="H2" s="8"/>
      <c r="I2" s="8"/>
      <c r="J2" s="8"/>
      <c r="K2" s="8"/>
      <c r="L2" s="8"/>
      <c r="M2" s="8"/>
      <c r="N2" s="8"/>
      <c r="O2" s="8" t="s">
        <v>20</v>
      </c>
      <c r="P2" s="8"/>
      <c r="Q2" s="8"/>
      <c r="R2" s="8" t="s">
        <v>21</v>
      </c>
      <c r="S2" s="8"/>
      <c r="T2" s="8"/>
      <c r="U2" s="8" t="s">
        <v>22</v>
      </c>
      <c r="V2" s="8"/>
      <c r="W2" s="8"/>
      <c r="X2" s="8" t="s">
        <v>23</v>
      </c>
      <c r="Y2" s="8"/>
      <c r="Z2" s="8"/>
      <c r="AA2" s="8" t="s">
        <v>24</v>
      </c>
      <c r="AB2" s="8"/>
      <c r="AC2" s="8"/>
      <c r="AD2" s="8" t="s">
        <v>25</v>
      </c>
      <c r="AE2" s="8"/>
      <c r="AF2" s="8"/>
      <c r="AG2" s="17" t="s">
        <v>13</v>
      </c>
      <c r="AH2" s="17"/>
      <c r="AI2" s="17"/>
      <c r="AJ2" s="17"/>
      <c r="AK2" s="17"/>
    </row>
    <row r="3" spans="1:39" ht="111.75" customHeight="1" x14ac:dyDescent="0.25">
      <c r="A3" s="19" t="s">
        <v>62</v>
      </c>
      <c r="B3" s="20" t="s">
        <v>11</v>
      </c>
      <c r="C3" s="21" t="s">
        <v>153</v>
      </c>
      <c r="D3" s="22" t="s">
        <v>14</v>
      </c>
      <c r="E3" s="23" t="s">
        <v>2</v>
      </c>
      <c r="F3" s="24" t="s">
        <v>3</v>
      </c>
      <c r="G3" s="22" t="s">
        <v>4</v>
      </c>
      <c r="H3" s="23" t="s">
        <v>5</v>
      </c>
      <c r="I3" s="24" t="s">
        <v>154</v>
      </c>
      <c r="J3" s="23" t="s">
        <v>6</v>
      </c>
      <c r="K3" s="23" t="s">
        <v>7</v>
      </c>
      <c r="L3" s="23" t="s">
        <v>8</v>
      </c>
      <c r="M3" s="23" t="s">
        <v>155</v>
      </c>
      <c r="N3" s="23" t="s">
        <v>156</v>
      </c>
      <c r="O3" s="23" t="s">
        <v>5</v>
      </c>
      <c r="P3" s="23" t="s">
        <v>9</v>
      </c>
      <c r="Q3" s="25" t="s">
        <v>10</v>
      </c>
      <c r="R3" s="23" t="s">
        <v>5</v>
      </c>
      <c r="S3" s="23" t="s">
        <v>9</v>
      </c>
      <c r="T3" s="25" t="s">
        <v>10</v>
      </c>
      <c r="U3" s="23" t="s">
        <v>5</v>
      </c>
      <c r="V3" s="23" t="s">
        <v>9</v>
      </c>
      <c r="W3" s="25" t="s">
        <v>10</v>
      </c>
      <c r="X3" s="23" t="s">
        <v>5</v>
      </c>
      <c r="Y3" s="23" t="s">
        <v>9</v>
      </c>
      <c r="Z3" s="25" t="s">
        <v>10</v>
      </c>
      <c r="AA3" s="23" t="s">
        <v>5</v>
      </c>
      <c r="AB3" s="23" t="s">
        <v>9</v>
      </c>
      <c r="AC3" s="25" t="s">
        <v>10</v>
      </c>
      <c r="AD3" s="23" t="s">
        <v>5</v>
      </c>
      <c r="AE3" s="23" t="s">
        <v>9</v>
      </c>
      <c r="AF3" s="25" t="s">
        <v>10</v>
      </c>
      <c r="AG3" s="26" t="s">
        <v>0</v>
      </c>
      <c r="AH3" s="24" t="s">
        <v>12</v>
      </c>
      <c r="AI3" s="24" t="s">
        <v>15</v>
      </c>
      <c r="AJ3" s="24" t="s">
        <v>132</v>
      </c>
      <c r="AK3" s="24" t="s">
        <v>135</v>
      </c>
    </row>
    <row r="4" spans="1:39" s="35" customFormat="1" ht="7.65" customHeight="1" x14ac:dyDescent="0.25">
      <c r="A4" s="27">
        <v>1</v>
      </c>
      <c r="B4" s="28">
        <v>2</v>
      </c>
      <c r="C4" s="29">
        <v>3</v>
      </c>
      <c r="D4" s="30">
        <v>4</v>
      </c>
      <c r="E4" s="29">
        <v>5</v>
      </c>
      <c r="F4" s="29">
        <v>6</v>
      </c>
      <c r="G4" s="30">
        <v>7</v>
      </c>
      <c r="H4" s="29">
        <v>8</v>
      </c>
      <c r="I4" s="29">
        <v>9</v>
      </c>
      <c r="J4" s="29">
        <v>10</v>
      </c>
      <c r="K4" s="29">
        <v>11</v>
      </c>
      <c r="L4" s="29">
        <v>12</v>
      </c>
      <c r="M4" s="29">
        <v>13</v>
      </c>
      <c r="N4" s="29">
        <v>14</v>
      </c>
      <c r="O4" s="29">
        <v>15</v>
      </c>
      <c r="P4" s="29">
        <v>16</v>
      </c>
      <c r="Q4" s="31"/>
      <c r="R4" s="29">
        <v>17</v>
      </c>
      <c r="S4" s="29">
        <v>18</v>
      </c>
      <c r="T4" s="31"/>
      <c r="U4" s="29">
        <v>19</v>
      </c>
      <c r="V4" s="29">
        <v>20</v>
      </c>
      <c r="W4" s="31"/>
      <c r="X4" s="29">
        <v>21</v>
      </c>
      <c r="Y4" s="29">
        <v>22</v>
      </c>
      <c r="Z4" s="31"/>
      <c r="AA4" s="29">
        <v>23</v>
      </c>
      <c r="AB4" s="29">
        <v>24</v>
      </c>
      <c r="AC4" s="31"/>
      <c r="AD4" s="29">
        <v>25</v>
      </c>
      <c r="AE4" s="29">
        <v>26</v>
      </c>
      <c r="AF4" s="31"/>
      <c r="AG4" s="32"/>
      <c r="AH4" s="32"/>
      <c r="AI4" s="33"/>
      <c r="AJ4" s="34"/>
      <c r="AK4" s="34"/>
    </row>
    <row r="5" spans="1:39" s="35" customFormat="1" ht="9.75" customHeight="1" thickBot="1" x14ac:dyDescent="0.3">
      <c r="A5" s="36" t="s">
        <v>105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8"/>
    </row>
    <row r="6" spans="1:39" s="49" customFormat="1" ht="10.5" customHeight="1" x14ac:dyDescent="0.25">
      <c r="A6" s="39" t="s">
        <v>136</v>
      </c>
      <c r="B6" s="40" t="s">
        <v>144</v>
      </c>
      <c r="C6" s="41" t="s">
        <v>130</v>
      </c>
      <c r="D6" s="42">
        <f>Q6+T6+W6+Z6+AC6+AF6</f>
        <v>3</v>
      </c>
      <c r="E6" s="41"/>
      <c r="F6" s="43">
        <v>3</v>
      </c>
      <c r="G6" s="42">
        <f>H6+I6</f>
        <v>30</v>
      </c>
      <c r="H6" s="44">
        <f>O6+R6+U6+X6+AA6+AD6</f>
        <v>30</v>
      </c>
      <c r="I6" s="41"/>
      <c r="J6" s="41"/>
      <c r="K6" s="41"/>
      <c r="L6" s="41"/>
      <c r="M6" s="41"/>
      <c r="N6" s="41"/>
      <c r="O6" s="41"/>
      <c r="P6" s="41"/>
      <c r="Q6" s="45"/>
      <c r="R6" s="41"/>
      <c r="S6" s="41"/>
      <c r="T6" s="45"/>
      <c r="U6" s="44">
        <v>30</v>
      </c>
      <c r="V6" s="41"/>
      <c r="W6" s="46">
        <v>3</v>
      </c>
      <c r="X6" s="41"/>
      <c r="Y6" s="41"/>
      <c r="Z6" s="45"/>
      <c r="AA6" s="41"/>
      <c r="AB6" s="41"/>
      <c r="AC6" s="45"/>
      <c r="AD6" s="41"/>
      <c r="AE6" s="41"/>
      <c r="AF6" s="45"/>
      <c r="AG6" s="47">
        <f>D6</f>
        <v>3</v>
      </c>
      <c r="AH6" s="48">
        <f t="shared" ref="AH6:AH10" si="0">ROUND((30+8+2)/25, 1)</f>
        <v>1.6</v>
      </c>
      <c r="AI6" s="47"/>
      <c r="AJ6" s="47"/>
      <c r="AK6" s="47"/>
    </row>
    <row r="7" spans="1:39" s="59" customFormat="1" ht="11.25" customHeight="1" thickBot="1" x14ac:dyDescent="0.3">
      <c r="A7" s="50"/>
      <c r="B7" s="51" t="s">
        <v>129</v>
      </c>
      <c r="C7" s="52" t="s">
        <v>131</v>
      </c>
      <c r="D7" s="53">
        <f>Q7+T7+W7+Z7+AC7+AF7</f>
        <v>3</v>
      </c>
      <c r="E7" s="52"/>
      <c r="F7" s="54">
        <v>3</v>
      </c>
      <c r="G7" s="53">
        <f>H7+I7</f>
        <v>30</v>
      </c>
      <c r="H7" s="55">
        <f>O7+R7+U7+X7+AA7+AD7</f>
        <v>30</v>
      </c>
      <c r="I7" s="52"/>
      <c r="J7" s="52"/>
      <c r="K7" s="52"/>
      <c r="L7" s="52"/>
      <c r="M7" s="52"/>
      <c r="N7" s="52"/>
      <c r="O7" s="52"/>
      <c r="P7" s="52"/>
      <c r="Q7" s="56"/>
      <c r="R7" s="52"/>
      <c r="S7" s="52"/>
      <c r="T7" s="56"/>
      <c r="U7" s="55">
        <v>30</v>
      </c>
      <c r="V7" s="52"/>
      <c r="W7" s="57">
        <v>3</v>
      </c>
      <c r="X7" s="52"/>
      <c r="Y7" s="52"/>
      <c r="Z7" s="56"/>
      <c r="AA7" s="52"/>
      <c r="AB7" s="52"/>
      <c r="AC7" s="56"/>
      <c r="AD7" s="52"/>
      <c r="AE7" s="52"/>
      <c r="AF7" s="56"/>
      <c r="AG7" s="58">
        <f>D7</f>
        <v>3</v>
      </c>
      <c r="AH7" s="48">
        <f t="shared" si="0"/>
        <v>1.6</v>
      </c>
      <c r="AI7" s="58"/>
      <c r="AJ7" s="58"/>
      <c r="AK7" s="58"/>
    </row>
    <row r="8" spans="1:39" s="68" customFormat="1" ht="17.25" customHeight="1" x14ac:dyDescent="0.25">
      <c r="A8" s="60" t="s">
        <v>137</v>
      </c>
      <c r="B8" s="61" t="s">
        <v>157</v>
      </c>
      <c r="C8" s="62" t="s">
        <v>92</v>
      </c>
      <c r="D8" s="63">
        <f t="shared" ref="D8:D12" si="1">Q8+T8+W8+Z8+AC8+AF8</f>
        <v>3</v>
      </c>
      <c r="E8" s="64">
        <v>2</v>
      </c>
      <c r="F8" s="62"/>
      <c r="G8" s="63">
        <f t="shared" ref="G8:G12" si="2">H8+I8</f>
        <v>30</v>
      </c>
      <c r="H8" s="65">
        <f t="shared" ref="H8:H12" si="3">O8+R8+U8+X8+AA8+AD8</f>
        <v>30</v>
      </c>
      <c r="I8" s="62"/>
      <c r="J8" s="62"/>
      <c r="K8" s="62"/>
      <c r="L8" s="62"/>
      <c r="M8" s="62"/>
      <c r="N8" s="62"/>
      <c r="O8" s="62"/>
      <c r="P8" s="62"/>
      <c r="Q8" s="45"/>
      <c r="R8" s="65">
        <v>30</v>
      </c>
      <c r="S8" s="62"/>
      <c r="T8" s="46">
        <v>3</v>
      </c>
      <c r="U8" s="62"/>
      <c r="V8" s="62"/>
      <c r="W8" s="45"/>
      <c r="X8" s="62"/>
      <c r="Y8" s="62"/>
      <c r="Z8" s="45"/>
      <c r="AA8" s="62"/>
      <c r="AB8" s="62"/>
      <c r="AC8" s="45"/>
      <c r="AD8" s="62"/>
      <c r="AE8" s="62"/>
      <c r="AF8" s="45"/>
      <c r="AG8" s="66">
        <f t="shared" ref="AG8:AG9" si="4">D8</f>
        <v>3</v>
      </c>
      <c r="AH8" s="67">
        <f t="shared" si="0"/>
        <v>1.6</v>
      </c>
      <c r="AI8" s="66"/>
      <c r="AJ8" s="66">
        <f>D8</f>
        <v>3</v>
      </c>
      <c r="AK8" s="47"/>
    </row>
    <row r="9" spans="1:39" s="81" customFormat="1" ht="10.5" customHeight="1" thickBot="1" x14ac:dyDescent="0.3">
      <c r="A9" s="69"/>
      <c r="B9" s="70" t="s">
        <v>64</v>
      </c>
      <c r="C9" s="71" t="s">
        <v>65</v>
      </c>
      <c r="D9" s="72">
        <f t="shared" si="1"/>
        <v>3</v>
      </c>
      <c r="E9" s="73">
        <v>2</v>
      </c>
      <c r="F9" s="71"/>
      <c r="G9" s="72">
        <f t="shared" si="2"/>
        <v>30</v>
      </c>
      <c r="H9" s="74">
        <f t="shared" si="3"/>
        <v>30</v>
      </c>
      <c r="I9" s="71"/>
      <c r="J9" s="71"/>
      <c r="K9" s="71"/>
      <c r="L9" s="71"/>
      <c r="M9" s="71"/>
      <c r="N9" s="71"/>
      <c r="O9" s="71"/>
      <c r="P9" s="71"/>
      <c r="Q9" s="75"/>
      <c r="R9" s="74">
        <v>30</v>
      </c>
      <c r="S9" s="71"/>
      <c r="T9" s="76">
        <v>3</v>
      </c>
      <c r="U9" s="71"/>
      <c r="V9" s="71"/>
      <c r="W9" s="75"/>
      <c r="X9" s="71"/>
      <c r="Y9" s="71"/>
      <c r="Z9" s="75"/>
      <c r="AA9" s="71"/>
      <c r="AB9" s="71"/>
      <c r="AC9" s="75"/>
      <c r="AD9" s="71"/>
      <c r="AE9" s="71"/>
      <c r="AF9" s="75"/>
      <c r="AG9" s="77">
        <f t="shared" si="4"/>
        <v>3</v>
      </c>
      <c r="AH9" s="78">
        <f t="shared" si="0"/>
        <v>1.6</v>
      </c>
      <c r="AI9" s="79"/>
      <c r="AJ9" s="79">
        <f>D9</f>
        <v>3</v>
      </c>
      <c r="AK9" s="80"/>
    </row>
    <row r="10" spans="1:39" s="35" customFormat="1" ht="17.25" customHeight="1" x14ac:dyDescent="0.25">
      <c r="A10" s="82">
        <v>3</v>
      </c>
      <c r="B10" s="83" t="s">
        <v>158</v>
      </c>
      <c r="C10" s="84" t="s">
        <v>84</v>
      </c>
      <c r="D10" s="85">
        <f t="shared" si="1"/>
        <v>3</v>
      </c>
      <c r="E10" s="86"/>
      <c r="F10" s="84">
        <v>2</v>
      </c>
      <c r="G10" s="85">
        <f t="shared" si="2"/>
        <v>30</v>
      </c>
      <c r="H10" s="87">
        <f t="shared" si="3"/>
        <v>15</v>
      </c>
      <c r="I10" s="87">
        <f>P10+S10+V10+Y10+AB10+AE10</f>
        <v>15</v>
      </c>
      <c r="J10" s="86"/>
      <c r="K10" s="86"/>
      <c r="L10" s="86"/>
      <c r="M10" s="86"/>
      <c r="N10" s="86"/>
      <c r="O10" s="86"/>
      <c r="P10" s="86"/>
      <c r="Q10" s="88"/>
      <c r="R10" s="87">
        <v>15</v>
      </c>
      <c r="S10" s="87">
        <v>15</v>
      </c>
      <c r="T10" s="89">
        <v>3</v>
      </c>
      <c r="U10" s="86"/>
      <c r="V10" s="86"/>
      <c r="W10" s="88"/>
      <c r="X10" s="86"/>
      <c r="Y10" s="86"/>
      <c r="Z10" s="88"/>
      <c r="AA10" s="86"/>
      <c r="AB10" s="86"/>
      <c r="AC10" s="88"/>
      <c r="AD10" s="86"/>
      <c r="AE10" s="86"/>
      <c r="AF10" s="88"/>
      <c r="AG10" s="90"/>
      <c r="AH10" s="91">
        <f t="shared" si="0"/>
        <v>1.6</v>
      </c>
      <c r="AI10" s="90"/>
      <c r="AJ10" s="90"/>
      <c r="AK10" s="92"/>
    </row>
    <row r="11" spans="1:39" s="35" customFormat="1" ht="9.75" customHeight="1" x14ac:dyDescent="0.25">
      <c r="A11" s="27">
        <v>4</v>
      </c>
      <c r="B11" s="93" t="s">
        <v>26</v>
      </c>
      <c r="C11" s="94" t="s">
        <v>70</v>
      </c>
      <c r="D11" s="30">
        <v>6</v>
      </c>
      <c r="E11" s="21"/>
      <c r="F11" s="94">
        <v>1</v>
      </c>
      <c r="G11" s="30">
        <f t="shared" si="2"/>
        <v>45</v>
      </c>
      <c r="H11" s="29">
        <f t="shared" si="3"/>
        <v>15</v>
      </c>
      <c r="I11" s="29">
        <f>P11+S11+V11+Y11+AB11+AE11</f>
        <v>30</v>
      </c>
      <c r="J11" s="21"/>
      <c r="K11" s="29"/>
      <c r="L11" s="21"/>
      <c r="M11" s="21"/>
      <c r="N11" s="21"/>
      <c r="O11" s="29">
        <v>15</v>
      </c>
      <c r="P11" s="29">
        <v>30</v>
      </c>
      <c r="Q11" s="95">
        <v>6</v>
      </c>
      <c r="R11" s="21"/>
      <c r="S11" s="21"/>
      <c r="T11" s="31"/>
      <c r="U11" s="21"/>
      <c r="V11" s="21"/>
      <c r="W11" s="31"/>
      <c r="X11" s="21"/>
      <c r="Y11" s="21"/>
      <c r="Z11" s="31"/>
      <c r="AA11" s="21"/>
      <c r="AB11" s="21"/>
      <c r="AC11" s="31"/>
      <c r="AD11" s="21"/>
      <c r="AE11" s="21"/>
      <c r="AF11" s="31"/>
      <c r="AG11" s="96"/>
      <c r="AH11" s="97">
        <f>ROUND((45+4+8+4+2)/25, 1)</f>
        <v>2.5</v>
      </c>
      <c r="AI11" s="96"/>
      <c r="AJ11" s="96"/>
      <c r="AK11" s="98"/>
    </row>
    <row r="12" spans="1:39" s="108" customFormat="1" ht="9.75" customHeight="1" x14ac:dyDescent="0.25">
      <c r="A12" s="99">
        <v>5</v>
      </c>
      <c r="B12" s="93" t="s">
        <v>27</v>
      </c>
      <c r="C12" s="94" t="s">
        <v>126</v>
      </c>
      <c r="D12" s="100">
        <f t="shared" si="1"/>
        <v>3</v>
      </c>
      <c r="E12" s="94">
        <v>6</v>
      </c>
      <c r="F12" s="94"/>
      <c r="G12" s="100">
        <f t="shared" si="2"/>
        <v>30</v>
      </c>
      <c r="H12" s="101">
        <f t="shared" si="3"/>
        <v>30</v>
      </c>
      <c r="I12" s="94"/>
      <c r="J12" s="94"/>
      <c r="K12" s="94"/>
      <c r="L12" s="94"/>
      <c r="M12" s="94"/>
      <c r="N12" s="94"/>
      <c r="O12" s="102"/>
      <c r="P12" s="94"/>
      <c r="Q12" s="103"/>
      <c r="R12" s="94"/>
      <c r="S12" s="94"/>
      <c r="T12" s="104"/>
      <c r="U12" s="94"/>
      <c r="V12" s="94"/>
      <c r="W12" s="104"/>
      <c r="X12" s="94"/>
      <c r="Y12" s="94"/>
      <c r="Z12" s="104"/>
      <c r="AA12" s="101"/>
      <c r="AB12" s="94"/>
      <c r="AC12" s="103"/>
      <c r="AD12" s="101">
        <v>30</v>
      </c>
      <c r="AE12" s="94"/>
      <c r="AF12" s="103">
        <v>3</v>
      </c>
      <c r="AG12" s="105"/>
      <c r="AH12" s="106">
        <f>ROUND((30+8+2)/25, 1)</f>
        <v>1.6</v>
      </c>
      <c r="AI12" s="105"/>
      <c r="AJ12" s="105"/>
      <c r="AK12" s="107"/>
    </row>
    <row r="13" spans="1:39" s="116" customFormat="1" ht="7.5" customHeight="1" x14ac:dyDescent="0.25">
      <c r="A13" s="109" t="s">
        <v>4</v>
      </c>
      <c r="B13" s="109"/>
      <c r="C13" s="110"/>
      <c r="D13" s="111">
        <f>SUM(D6:D12)-D9-D7</f>
        <v>18</v>
      </c>
      <c r="E13" s="110"/>
      <c r="F13" s="110"/>
      <c r="G13" s="111">
        <f>SUM(G6:G12)-G9-G7</f>
        <v>165</v>
      </c>
      <c r="H13" s="111">
        <f>SUM(H6:H12)-H9-H7</f>
        <v>120</v>
      </c>
      <c r="I13" s="111">
        <f>SUM(I6:I12)-I9-I7</f>
        <v>45</v>
      </c>
      <c r="J13" s="111">
        <f t="shared" ref="J13:AF13" si="5">SUM(J6:J12)-J9</f>
        <v>0</v>
      </c>
      <c r="K13" s="111">
        <f t="shared" si="5"/>
        <v>0</v>
      </c>
      <c r="L13" s="111">
        <f t="shared" si="5"/>
        <v>0</v>
      </c>
      <c r="M13" s="111">
        <f t="shared" si="5"/>
        <v>0</v>
      </c>
      <c r="N13" s="111">
        <f t="shared" si="5"/>
        <v>0</v>
      </c>
      <c r="O13" s="111">
        <f t="shared" si="5"/>
        <v>15</v>
      </c>
      <c r="P13" s="111">
        <f t="shared" si="5"/>
        <v>30</v>
      </c>
      <c r="Q13" s="112">
        <f t="shared" si="5"/>
        <v>6</v>
      </c>
      <c r="R13" s="111">
        <f>SUM(R6:R12)-R9</f>
        <v>45</v>
      </c>
      <c r="S13" s="111">
        <f t="shared" si="5"/>
        <v>15</v>
      </c>
      <c r="T13" s="112">
        <f t="shared" si="5"/>
        <v>6</v>
      </c>
      <c r="U13" s="111">
        <f>SUM(U6:U12)-U7</f>
        <v>30</v>
      </c>
      <c r="V13" s="111">
        <f t="shared" si="5"/>
        <v>0</v>
      </c>
      <c r="W13" s="112">
        <f>SUM(W6:W12)-W7</f>
        <v>3</v>
      </c>
      <c r="X13" s="111">
        <f t="shared" si="5"/>
        <v>0</v>
      </c>
      <c r="Y13" s="111">
        <f t="shared" si="5"/>
        <v>0</v>
      </c>
      <c r="Z13" s="112">
        <f t="shared" si="5"/>
        <v>0</v>
      </c>
      <c r="AA13" s="111">
        <f t="shared" si="5"/>
        <v>0</v>
      </c>
      <c r="AB13" s="111">
        <f t="shared" si="5"/>
        <v>0</v>
      </c>
      <c r="AC13" s="112">
        <f t="shared" si="5"/>
        <v>0</v>
      </c>
      <c r="AD13" s="111">
        <f t="shared" si="5"/>
        <v>30</v>
      </c>
      <c r="AE13" s="111">
        <f t="shared" si="5"/>
        <v>0</v>
      </c>
      <c r="AF13" s="112">
        <f t="shared" si="5"/>
        <v>3</v>
      </c>
      <c r="AG13" s="113">
        <f>SUM(AG6:AG12)-AG9-AG7</f>
        <v>6</v>
      </c>
      <c r="AH13" s="113">
        <f>SUM(AH6:AH12)-AH9-AH7</f>
        <v>8.9</v>
      </c>
      <c r="AI13" s="113"/>
      <c r="AJ13" s="113">
        <f>SUM(AJ6:AJ12)-AJ9</f>
        <v>3</v>
      </c>
      <c r="AK13" s="114"/>
      <c r="AL13" s="115"/>
      <c r="AM13" s="115"/>
    </row>
    <row r="14" spans="1:39" s="35" customFormat="1" ht="9.6" customHeight="1" thickBot="1" x14ac:dyDescent="0.3">
      <c r="A14" s="117" t="s">
        <v>106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9"/>
    </row>
    <row r="15" spans="1:39" s="35" customFormat="1" ht="10.5" customHeight="1" x14ac:dyDescent="0.25">
      <c r="A15" s="120">
        <v>6</v>
      </c>
      <c r="B15" s="121" t="s">
        <v>66</v>
      </c>
      <c r="C15" s="62" t="s">
        <v>71</v>
      </c>
      <c r="D15" s="63">
        <f>Q15+T15+W15+Z15+AC15+AF15</f>
        <v>2</v>
      </c>
      <c r="E15" s="64"/>
      <c r="F15" s="64">
        <v>1</v>
      </c>
      <c r="G15" s="63">
        <f>H15+I15+J15+K15+L15+M15+N15</f>
        <v>30</v>
      </c>
      <c r="H15" s="65"/>
      <c r="I15" s="65"/>
      <c r="J15" s="62"/>
      <c r="K15" s="62"/>
      <c r="L15" s="65">
        <f>P15+S15+V15+Y15+AB15+AE15</f>
        <v>30</v>
      </c>
      <c r="M15" s="62"/>
      <c r="N15" s="62"/>
      <c r="O15" s="62"/>
      <c r="P15" s="65">
        <v>30</v>
      </c>
      <c r="Q15" s="46">
        <v>2</v>
      </c>
      <c r="R15" s="62"/>
      <c r="S15" s="65"/>
      <c r="T15" s="46"/>
      <c r="U15" s="62"/>
      <c r="V15" s="65"/>
      <c r="W15" s="46"/>
      <c r="X15" s="62"/>
      <c r="Y15" s="65"/>
      <c r="Z15" s="46"/>
      <c r="AA15" s="62"/>
      <c r="AB15" s="62"/>
      <c r="AC15" s="45"/>
      <c r="AD15" s="62"/>
      <c r="AE15" s="62"/>
      <c r="AF15" s="45"/>
      <c r="AG15" s="122"/>
      <c r="AH15" s="67">
        <f>ROUND((30+8+2)/25, 1)</f>
        <v>1.6</v>
      </c>
      <c r="AI15" s="66"/>
      <c r="AJ15" s="122"/>
      <c r="AK15" s="123"/>
    </row>
    <row r="16" spans="1:39" s="35" customFormat="1" ht="9" customHeight="1" x14ac:dyDescent="0.25">
      <c r="A16" s="124">
        <v>7</v>
      </c>
      <c r="B16" s="125" t="s">
        <v>67</v>
      </c>
      <c r="C16" s="21" t="s">
        <v>69</v>
      </c>
      <c r="D16" s="30">
        <f t="shared" ref="D16:D32" si="6">Q16+T16+W16+Z16+AC16+AF16</f>
        <v>2</v>
      </c>
      <c r="E16" s="94"/>
      <c r="F16" s="94">
        <v>2</v>
      </c>
      <c r="G16" s="30">
        <f t="shared" ref="G16:G33" si="7">H16+I16+J16+K16+L16</f>
        <v>30</v>
      </c>
      <c r="H16" s="21"/>
      <c r="I16" s="29"/>
      <c r="J16" s="21"/>
      <c r="K16" s="21"/>
      <c r="L16" s="29">
        <f t="shared" ref="L16:L22" si="8">P16+S16+V16+Y16+AB16+AE16</f>
        <v>30</v>
      </c>
      <c r="M16" s="21"/>
      <c r="N16" s="21"/>
      <c r="O16" s="21"/>
      <c r="P16" s="29"/>
      <c r="Q16" s="95"/>
      <c r="R16" s="21"/>
      <c r="S16" s="29">
        <v>30</v>
      </c>
      <c r="T16" s="95">
        <v>2</v>
      </c>
      <c r="U16" s="21"/>
      <c r="V16" s="29"/>
      <c r="W16" s="95"/>
      <c r="X16" s="21"/>
      <c r="Y16" s="29"/>
      <c r="Z16" s="95"/>
      <c r="AA16" s="21"/>
      <c r="AB16" s="21"/>
      <c r="AC16" s="31"/>
      <c r="AD16" s="21"/>
      <c r="AE16" s="21"/>
      <c r="AF16" s="31"/>
      <c r="AG16" s="126"/>
      <c r="AH16" s="127">
        <f>ROUND((30+8+2)/25, 1)</f>
        <v>1.6</v>
      </c>
      <c r="AI16" s="96"/>
      <c r="AJ16" s="126"/>
      <c r="AK16" s="128"/>
    </row>
    <row r="17" spans="1:37" s="35" customFormat="1" ht="6.75" customHeight="1" x14ac:dyDescent="0.25">
      <c r="A17" s="124">
        <v>8</v>
      </c>
      <c r="B17" s="125" t="s">
        <v>68</v>
      </c>
      <c r="C17" s="21" t="s">
        <v>73</v>
      </c>
      <c r="D17" s="30">
        <f t="shared" si="6"/>
        <v>2</v>
      </c>
      <c r="E17" s="94"/>
      <c r="F17" s="94">
        <v>3</v>
      </c>
      <c r="G17" s="30">
        <f t="shared" si="7"/>
        <v>30</v>
      </c>
      <c r="H17" s="21"/>
      <c r="I17" s="29"/>
      <c r="J17" s="21"/>
      <c r="K17" s="21"/>
      <c r="L17" s="29">
        <f t="shared" si="8"/>
        <v>30</v>
      </c>
      <c r="M17" s="21"/>
      <c r="N17" s="21"/>
      <c r="O17" s="21"/>
      <c r="P17" s="29"/>
      <c r="Q17" s="95"/>
      <c r="R17" s="21"/>
      <c r="S17" s="29"/>
      <c r="T17" s="95"/>
      <c r="U17" s="21"/>
      <c r="V17" s="29">
        <v>30</v>
      </c>
      <c r="W17" s="95">
        <v>2</v>
      </c>
      <c r="X17" s="21"/>
      <c r="Y17" s="29"/>
      <c r="Z17" s="95"/>
      <c r="AA17" s="21"/>
      <c r="AB17" s="21"/>
      <c r="AC17" s="31"/>
      <c r="AD17" s="21"/>
      <c r="AE17" s="21"/>
      <c r="AF17" s="31"/>
      <c r="AG17" s="126"/>
      <c r="AH17" s="127">
        <f t="shared" ref="AH17:AH18" si="9">ROUND((30+8+2)/25, 1)</f>
        <v>1.6</v>
      </c>
      <c r="AI17" s="96"/>
      <c r="AJ17" s="126"/>
      <c r="AK17" s="128"/>
    </row>
    <row r="18" spans="1:37" s="35" customFormat="1" ht="9.75" customHeight="1" thickBot="1" x14ac:dyDescent="0.3">
      <c r="A18" s="129">
        <v>9</v>
      </c>
      <c r="B18" s="70" t="s">
        <v>72</v>
      </c>
      <c r="C18" s="71" t="s">
        <v>74</v>
      </c>
      <c r="D18" s="72">
        <f t="shared" si="6"/>
        <v>2</v>
      </c>
      <c r="E18" s="73">
        <v>4</v>
      </c>
      <c r="F18" s="73"/>
      <c r="G18" s="72">
        <f t="shared" si="7"/>
        <v>30</v>
      </c>
      <c r="H18" s="71"/>
      <c r="I18" s="74"/>
      <c r="J18" s="71"/>
      <c r="K18" s="71"/>
      <c r="L18" s="74">
        <f t="shared" si="8"/>
        <v>30</v>
      </c>
      <c r="M18" s="71"/>
      <c r="N18" s="71"/>
      <c r="O18" s="71"/>
      <c r="P18" s="74"/>
      <c r="Q18" s="76"/>
      <c r="R18" s="71"/>
      <c r="S18" s="74"/>
      <c r="T18" s="76"/>
      <c r="U18" s="71"/>
      <c r="V18" s="74"/>
      <c r="W18" s="76"/>
      <c r="X18" s="71"/>
      <c r="Y18" s="74">
        <v>30</v>
      </c>
      <c r="Z18" s="76">
        <v>2</v>
      </c>
      <c r="AA18" s="71"/>
      <c r="AB18" s="71"/>
      <c r="AC18" s="75"/>
      <c r="AD18" s="71"/>
      <c r="AE18" s="71"/>
      <c r="AF18" s="75"/>
      <c r="AG18" s="130"/>
      <c r="AH18" s="127">
        <f t="shared" si="9"/>
        <v>1.6</v>
      </c>
      <c r="AI18" s="77"/>
      <c r="AJ18" s="130"/>
      <c r="AK18" s="131"/>
    </row>
    <row r="19" spans="1:37" s="134" customFormat="1" ht="7.5" customHeight="1" x14ac:dyDescent="0.25">
      <c r="A19" s="132" t="s">
        <v>148</v>
      </c>
      <c r="B19" s="121" t="s">
        <v>75</v>
      </c>
      <c r="C19" s="62" t="s">
        <v>79</v>
      </c>
      <c r="D19" s="63">
        <f t="shared" si="6"/>
        <v>2</v>
      </c>
      <c r="E19" s="64"/>
      <c r="F19" s="64">
        <v>1</v>
      </c>
      <c r="G19" s="63">
        <f t="shared" si="7"/>
        <v>30</v>
      </c>
      <c r="H19" s="62"/>
      <c r="I19" s="62"/>
      <c r="J19" s="62"/>
      <c r="K19" s="62"/>
      <c r="L19" s="65">
        <f t="shared" si="8"/>
        <v>30</v>
      </c>
      <c r="M19" s="62"/>
      <c r="N19" s="62"/>
      <c r="O19" s="62"/>
      <c r="P19" s="65">
        <v>30</v>
      </c>
      <c r="Q19" s="46">
        <v>2</v>
      </c>
      <c r="R19" s="62"/>
      <c r="S19" s="65"/>
      <c r="T19" s="46"/>
      <c r="U19" s="62"/>
      <c r="V19" s="62"/>
      <c r="W19" s="45"/>
      <c r="X19" s="62"/>
      <c r="Y19" s="62"/>
      <c r="Z19" s="45"/>
      <c r="AA19" s="62"/>
      <c r="AB19" s="62"/>
      <c r="AC19" s="45"/>
      <c r="AD19" s="62"/>
      <c r="AE19" s="62"/>
      <c r="AF19" s="45"/>
      <c r="AG19" s="66">
        <f>D19</f>
        <v>2</v>
      </c>
      <c r="AH19" s="133">
        <f>ROUND((30+8+2)/25, 1)</f>
        <v>1.6</v>
      </c>
      <c r="AI19" s="66"/>
      <c r="AJ19" s="122"/>
      <c r="AK19" s="123"/>
    </row>
    <row r="20" spans="1:37" s="35" customFormat="1" ht="8.25" customHeight="1" x14ac:dyDescent="0.25">
      <c r="A20" s="135"/>
      <c r="B20" s="125" t="s">
        <v>77</v>
      </c>
      <c r="C20" s="21" t="s">
        <v>80</v>
      </c>
      <c r="D20" s="30">
        <f t="shared" ref="D20" si="10">Q20+T20+W20+Z20+AC20+AF20</f>
        <v>2</v>
      </c>
      <c r="E20" s="94"/>
      <c r="F20" s="94">
        <v>1</v>
      </c>
      <c r="G20" s="30">
        <f t="shared" ref="G20" si="11">H20+I20+J20+K20+L20</f>
        <v>30</v>
      </c>
      <c r="H20" s="21"/>
      <c r="I20" s="21"/>
      <c r="J20" s="21"/>
      <c r="K20" s="21"/>
      <c r="L20" s="29">
        <f t="shared" ref="L20" si="12">P20+S20+V20+Y20+AB20+AE20</f>
        <v>30</v>
      </c>
      <c r="M20" s="21"/>
      <c r="N20" s="21"/>
      <c r="O20" s="21"/>
      <c r="P20" s="29">
        <v>30</v>
      </c>
      <c r="Q20" s="95">
        <v>2</v>
      </c>
      <c r="R20" s="21"/>
      <c r="S20" s="29"/>
      <c r="T20" s="95"/>
      <c r="U20" s="21"/>
      <c r="V20" s="21"/>
      <c r="W20" s="31"/>
      <c r="X20" s="21"/>
      <c r="Y20" s="21"/>
      <c r="Z20" s="31"/>
      <c r="AA20" s="21"/>
      <c r="AB20" s="21"/>
      <c r="AC20" s="31"/>
      <c r="AD20" s="21"/>
      <c r="AE20" s="21"/>
      <c r="AF20" s="31"/>
      <c r="AG20" s="136">
        <f t="shared" ref="AG20" si="13">D20</f>
        <v>2</v>
      </c>
      <c r="AH20" s="97">
        <f t="shared" ref="AH20:AH22" si="14">ROUND((30+8+2)/25, 1)</f>
        <v>1.6</v>
      </c>
      <c r="AI20" s="96"/>
      <c r="AJ20" s="126"/>
      <c r="AK20" s="128"/>
    </row>
    <row r="21" spans="1:37" s="35" customFormat="1" ht="9" customHeight="1" x14ac:dyDescent="0.25">
      <c r="A21" s="137" t="s">
        <v>138</v>
      </c>
      <c r="B21" s="125" t="s">
        <v>76</v>
      </c>
      <c r="C21" s="21" t="s">
        <v>93</v>
      </c>
      <c r="D21" s="30">
        <f t="shared" si="6"/>
        <v>2</v>
      </c>
      <c r="E21" s="94">
        <v>2</v>
      </c>
      <c r="F21" s="94"/>
      <c r="G21" s="30">
        <f t="shared" si="7"/>
        <v>30</v>
      </c>
      <c r="H21" s="21"/>
      <c r="I21" s="21"/>
      <c r="J21" s="21"/>
      <c r="K21" s="21"/>
      <c r="L21" s="29">
        <f t="shared" si="8"/>
        <v>30</v>
      </c>
      <c r="M21" s="21"/>
      <c r="N21" s="21"/>
      <c r="O21" s="21"/>
      <c r="P21" s="29"/>
      <c r="Q21" s="95"/>
      <c r="R21" s="21"/>
      <c r="S21" s="29">
        <v>30</v>
      </c>
      <c r="T21" s="95">
        <v>2</v>
      </c>
      <c r="U21" s="21"/>
      <c r="V21" s="21"/>
      <c r="W21" s="31"/>
      <c r="X21" s="21"/>
      <c r="Y21" s="21"/>
      <c r="Z21" s="31"/>
      <c r="AA21" s="21"/>
      <c r="AB21" s="21"/>
      <c r="AC21" s="31"/>
      <c r="AD21" s="21"/>
      <c r="AE21" s="21"/>
      <c r="AF21" s="31"/>
      <c r="AG21" s="136">
        <f t="shared" ref="AG21:AG22" si="15">D21</f>
        <v>2</v>
      </c>
      <c r="AH21" s="97">
        <f>ROUND((30+8+2)/25, 1)</f>
        <v>1.6</v>
      </c>
      <c r="AI21" s="96"/>
      <c r="AJ21" s="126"/>
      <c r="AK21" s="128"/>
    </row>
    <row r="22" spans="1:37" s="140" customFormat="1" ht="9.75" customHeight="1" thickBot="1" x14ac:dyDescent="0.3">
      <c r="A22" s="138"/>
      <c r="B22" s="70" t="s">
        <v>78</v>
      </c>
      <c r="C22" s="71" t="s">
        <v>81</v>
      </c>
      <c r="D22" s="72">
        <f t="shared" si="6"/>
        <v>2</v>
      </c>
      <c r="E22" s="73">
        <v>2</v>
      </c>
      <c r="F22" s="73"/>
      <c r="G22" s="72">
        <f t="shared" si="7"/>
        <v>30</v>
      </c>
      <c r="H22" s="71"/>
      <c r="I22" s="71"/>
      <c r="J22" s="71"/>
      <c r="K22" s="71"/>
      <c r="L22" s="74">
        <f t="shared" si="8"/>
        <v>30</v>
      </c>
      <c r="M22" s="71"/>
      <c r="N22" s="71"/>
      <c r="O22" s="71"/>
      <c r="P22" s="74"/>
      <c r="Q22" s="76"/>
      <c r="R22" s="71"/>
      <c r="S22" s="74">
        <v>30</v>
      </c>
      <c r="T22" s="76">
        <v>2</v>
      </c>
      <c r="U22" s="71"/>
      <c r="V22" s="71"/>
      <c r="W22" s="75"/>
      <c r="X22" s="71"/>
      <c r="Y22" s="71"/>
      <c r="Z22" s="75"/>
      <c r="AA22" s="71"/>
      <c r="AB22" s="71"/>
      <c r="AC22" s="75"/>
      <c r="AD22" s="71"/>
      <c r="AE22" s="71"/>
      <c r="AF22" s="75"/>
      <c r="AG22" s="139">
        <f t="shared" si="15"/>
        <v>2</v>
      </c>
      <c r="AH22" s="78">
        <f t="shared" si="14"/>
        <v>1.6</v>
      </c>
      <c r="AI22" s="77"/>
      <c r="AJ22" s="130"/>
      <c r="AK22" s="131"/>
    </row>
    <row r="23" spans="1:37" s="35" customFormat="1" ht="9" customHeight="1" x14ac:dyDescent="0.25">
      <c r="A23" s="141">
        <v>12</v>
      </c>
      <c r="B23" s="83" t="s">
        <v>28</v>
      </c>
      <c r="C23" s="142" t="s">
        <v>82</v>
      </c>
      <c r="D23" s="85">
        <f>Q23+T23+W23+Z23+AC23+AF23</f>
        <v>0</v>
      </c>
      <c r="E23" s="86"/>
      <c r="F23" s="143">
        <v>1.2</v>
      </c>
      <c r="G23" s="85">
        <f t="shared" si="7"/>
        <v>60</v>
      </c>
      <c r="H23" s="86"/>
      <c r="I23" s="87">
        <f>P23+S23+V23+Y23+AB23+AE23</f>
        <v>60</v>
      </c>
      <c r="J23" s="86"/>
      <c r="K23" s="86"/>
      <c r="L23" s="86"/>
      <c r="M23" s="86"/>
      <c r="N23" s="86"/>
      <c r="O23" s="86"/>
      <c r="P23" s="87">
        <v>30</v>
      </c>
      <c r="Q23" s="89">
        <v>0</v>
      </c>
      <c r="R23" s="86"/>
      <c r="S23" s="87">
        <v>30</v>
      </c>
      <c r="T23" s="89">
        <v>0</v>
      </c>
      <c r="U23" s="86"/>
      <c r="V23" s="86"/>
      <c r="W23" s="88"/>
      <c r="X23" s="86"/>
      <c r="Y23" s="86"/>
      <c r="Z23" s="88"/>
      <c r="AA23" s="86"/>
      <c r="AB23" s="86"/>
      <c r="AC23" s="88"/>
      <c r="AD23" s="86"/>
      <c r="AE23" s="86"/>
      <c r="AF23" s="88"/>
      <c r="AG23" s="136"/>
      <c r="AH23" s="91">
        <v>0</v>
      </c>
      <c r="AI23" s="136"/>
      <c r="AJ23" s="136"/>
      <c r="AK23" s="144"/>
    </row>
    <row r="24" spans="1:37" s="35" customFormat="1" ht="9" customHeight="1" x14ac:dyDescent="0.25">
      <c r="A24" s="27">
        <v>13</v>
      </c>
      <c r="B24" s="93" t="s">
        <v>29</v>
      </c>
      <c r="C24" s="145" t="s">
        <v>83</v>
      </c>
      <c r="D24" s="30">
        <v>3</v>
      </c>
      <c r="E24" s="94">
        <v>1</v>
      </c>
      <c r="F24" s="21"/>
      <c r="G24" s="30">
        <f t="shared" si="7"/>
        <v>30</v>
      </c>
      <c r="H24" s="29">
        <f t="shared" ref="H24:H33" si="16">O24+R24+U24+X24+AA24+AD24</f>
        <v>30</v>
      </c>
      <c r="I24" s="21"/>
      <c r="J24" s="21"/>
      <c r="K24" s="21"/>
      <c r="L24" s="21"/>
      <c r="M24" s="21"/>
      <c r="N24" s="21"/>
      <c r="O24" s="29">
        <v>30</v>
      </c>
      <c r="P24" s="21"/>
      <c r="Q24" s="95">
        <v>3</v>
      </c>
      <c r="R24" s="21"/>
      <c r="S24" s="21"/>
      <c r="T24" s="31"/>
      <c r="U24" s="21"/>
      <c r="V24" s="21"/>
      <c r="W24" s="31"/>
      <c r="X24" s="21"/>
      <c r="Y24" s="21"/>
      <c r="Z24" s="31"/>
      <c r="AA24" s="21"/>
      <c r="AB24" s="21"/>
      <c r="AC24" s="31"/>
      <c r="AD24" s="21"/>
      <c r="AE24" s="21"/>
      <c r="AF24" s="31"/>
      <c r="AG24" s="96"/>
      <c r="AH24" s="97">
        <f>ROUND((30+8+2)/25, 1)</f>
        <v>1.6</v>
      </c>
      <c r="AI24" s="96"/>
      <c r="AJ24" s="96"/>
      <c r="AK24" s="98"/>
    </row>
    <row r="25" spans="1:37" s="35" customFormat="1" ht="17.25" customHeight="1" x14ac:dyDescent="0.25">
      <c r="A25" s="141">
        <v>14</v>
      </c>
      <c r="B25" s="93" t="s">
        <v>159</v>
      </c>
      <c r="C25" s="21" t="s">
        <v>85</v>
      </c>
      <c r="D25" s="30">
        <f t="shared" si="6"/>
        <v>6</v>
      </c>
      <c r="E25" s="94"/>
      <c r="F25" s="21">
        <v>1</v>
      </c>
      <c r="G25" s="30">
        <f t="shared" si="7"/>
        <v>45</v>
      </c>
      <c r="H25" s="29">
        <f t="shared" si="16"/>
        <v>15</v>
      </c>
      <c r="I25" s="29">
        <f>P25+S25+V25+Y25+AB25+AE25</f>
        <v>30</v>
      </c>
      <c r="J25" s="21"/>
      <c r="K25" s="21"/>
      <c r="L25" s="21"/>
      <c r="M25" s="21"/>
      <c r="N25" s="21"/>
      <c r="O25" s="29">
        <v>15</v>
      </c>
      <c r="P25" s="21">
        <v>30</v>
      </c>
      <c r="Q25" s="95">
        <v>6</v>
      </c>
      <c r="R25" s="21"/>
      <c r="S25" s="21"/>
      <c r="T25" s="31"/>
      <c r="U25" s="21"/>
      <c r="V25" s="21"/>
      <c r="W25" s="31"/>
      <c r="X25" s="21"/>
      <c r="Y25" s="21"/>
      <c r="Z25" s="31"/>
      <c r="AA25" s="21"/>
      <c r="AB25" s="21"/>
      <c r="AC25" s="31"/>
      <c r="AD25" s="21"/>
      <c r="AE25" s="21"/>
      <c r="AF25" s="31"/>
      <c r="AG25" s="96"/>
      <c r="AH25" s="97">
        <f>ROUND((45+4+8+4+2)/25, 1)</f>
        <v>2.5</v>
      </c>
      <c r="AI25" s="96"/>
      <c r="AJ25" s="96">
        <f>D25</f>
        <v>6</v>
      </c>
      <c r="AK25" s="98"/>
    </row>
    <row r="26" spans="1:37" s="35" customFormat="1" ht="15.75" customHeight="1" x14ac:dyDescent="0.25">
      <c r="A26" s="27">
        <v>15</v>
      </c>
      <c r="B26" s="93" t="s">
        <v>160</v>
      </c>
      <c r="C26" s="21" t="s">
        <v>120</v>
      </c>
      <c r="D26" s="30">
        <f t="shared" si="6"/>
        <v>6</v>
      </c>
      <c r="E26" s="94">
        <v>2</v>
      </c>
      <c r="F26" s="94"/>
      <c r="G26" s="30">
        <f t="shared" si="7"/>
        <v>45</v>
      </c>
      <c r="H26" s="29">
        <f t="shared" si="16"/>
        <v>15</v>
      </c>
      <c r="I26" s="29">
        <f>P26+S26+V26+Y26+AB26+AE26</f>
        <v>30</v>
      </c>
      <c r="J26" s="21"/>
      <c r="K26" s="21"/>
      <c r="L26" s="21"/>
      <c r="M26" s="21"/>
      <c r="N26" s="21"/>
      <c r="O26" s="29"/>
      <c r="P26" s="29"/>
      <c r="Q26" s="95"/>
      <c r="R26" s="29">
        <v>15</v>
      </c>
      <c r="S26" s="29">
        <v>30</v>
      </c>
      <c r="T26" s="95">
        <v>6</v>
      </c>
      <c r="U26" s="21"/>
      <c r="V26" s="21"/>
      <c r="W26" s="31"/>
      <c r="X26" s="21"/>
      <c r="Y26" s="21"/>
      <c r="Z26" s="31"/>
      <c r="AA26" s="21"/>
      <c r="AB26" s="21"/>
      <c r="AC26" s="31"/>
      <c r="AD26" s="21"/>
      <c r="AE26" s="21"/>
      <c r="AF26" s="31"/>
      <c r="AG26" s="96"/>
      <c r="AH26" s="97">
        <f>ROUND((45+4+8+4+2)/25, 1)</f>
        <v>2.5</v>
      </c>
      <c r="AI26" s="96"/>
      <c r="AJ26" s="96">
        <f>D26</f>
        <v>6</v>
      </c>
      <c r="AK26" s="98"/>
    </row>
    <row r="27" spans="1:37" s="35" customFormat="1" ht="15.75" customHeight="1" x14ac:dyDescent="0.25">
      <c r="A27" s="141">
        <v>16</v>
      </c>
      <c r="B27" s="146" t="s">
        <v>161</v>
      </c>
      <c r="C27" s="94" t="s">
        <v>86</v>
      </c>
      <c r="D27" s="30">
        <f t="shared" si="6"/>
        <v>6</v>
      </c>
      <c r="E27" s="94">
        <v>1</v>
      </c>
      <c r="F27" s="21"/>
      <c r="G27" s="30">
        <f t="shared" si="7"/>
        <v>45</v>
      </c>
      <c r="H27" s="29">
        <f t="shared" si="16"/>
        <v>15</v>
      </c>
      <c r="I27" s="29">
        <f t="shared" ref="I27:I33" si="17">P27+S27+V27+Y27+AB27+AE27</f>
        <v>30</v>
      </c>
      <c r="J27" s="21"/>
      <c r="K27" s="21"/>
      <c r="L27" s="21"/>
      <c r="M27" s="21"/>
      <c r="N27" s="21"/>
      <c r="O27" s="29">
        <v>15</v>
      </c>
      <c r="P27" s="29">
        <v>30</v>
      </c>
      <c r="Q27" s="95">
        <v>6</v>
      </c>
      <c r="R27" s="21"/>
      <c r="S27" s="21"/>
      <c r="T27" s="31"/>
      <c r="U27" s="21"/>
      <c r="V27" s="21"/>
      <c r="W27" s="31"/>
      <c r="X27" s="21"/>
      <c r="Y27" s="21"/>
      <c r="Z27" s="31"/>
      <c r="AA27" s="21"/>
      <c r="AB27" s="21"/>
      <c r="AC27" s="31"/>
      <c r="AD27" s="21"/>
      <c r="AE27" s="21"/>
      <c r="AF27" s="31"/>
      <c r="AG27" s="96"/>
      <c r="AH27" s="97">
        <f>ROUND((45+4+8+4+2)/25, 1)</f>
        <v>2.5</v>
      </c>
      <c r="AI27" s="96"/>
      <c r="AJ27" s="96"/>
      <c r="AK27" s="98"/>
    </row>
    <row r="28" spans="1:37" s="35" customFormat="1" ht="15.75" customHeight="1" x14ac:dyDescent="0.25">
      <c r="A28" s="27">
        <v>17</v>
      </c>
      <c r="B28" s="93" t="s">
        <v>162</v>
      </c>
      <c r="C28" s="94" t="s">
        <v>87</v>
      </c>
      <c r="D28" s="30">
        <v>6</v>
      </c>
      <c r="E28" s="94">
        <v>2</v>
      </c>
      <c r="F28" s="21"/>
      <c r="G28" s="30">
        <f t="shared" si="7"/>
        <v>45</v>
      </c>
      <c r="H28" s="29">
        <f t="shared" si="16"/>
        <v>15</v>
      </c>
      <c r="I28" s="29">
        <f t="shared" si="17"/>
        <v>30</v>
      </c>
      <c r="J28" s="21"/>
      <c r="K28" s="21"/>
      <c r="L28" s="21"/>
      <c r="M28" s="21"/>
      <c r="N28" s="21"/>
      <c r="O28" s="21"/>
      <c r="P28" s="21"/>
      <c r="Q28" s="31"/>
      <c r="R28" s="29">
        <v>15</v>
      </c>
      <c r="S28" s="29">
        <v>30</v>
      </c>
      <c r="T28" s="95">
        <v>6</v>
      </c>
      <c r="U28" s="21"/>
      <c r="V28" s="21"/>
      <c r="W28" s="31"/>
      <c r="X28" s="21"/>
      <c r="Y28" s="21"/>
      <c r="Z28" s="31"/>
      <c r="AA28" s="21"/>
      <c r="AB28" s="21"/>
      <c r="AC28" s="31"/>
      <c r="AD28" s="21"/>
      <c r="AE28" s="21"/>
      <c r="AF28" s="31"/>
      <c r="AG28" s="96"/>
      <c r="AH28" s="97">
        <f>ROUND((45+4+8+4+2)/25, 1)</f>
        <v>2.5</v>
      </c>
      <c r="AI28" s="96"/>
      <c r="AJ28" s="96"/>
      <c r="AK28" s="98"/>
    </row>
    <row r="29" spans="1:37" s="35" customFormat="1" ht="9" customHeight="1" x14ac:dyDescent="0.25">
      <c r="A29" s="141">
        <v>18</v>
      </c>
      <c r="B29" s="93" t="s">
        <v>30</v>
      </c>
      <c r="C29" s="94" t="s">
        <v>88</v>
      </c>
      <c r="D29" s="30">
        <f t="shared" si="6"/>
        <v>6</v>
      </c>
      <c r="E29" s="94">
        <v>3</v>
      </c>
      <c r="F29" s="21"/>
      <c r="G29" s="30">
        <f t="shared" si="7"/>
        <v>60</v>
      </c>
      <c r="H29" s="29">
        <f t="shared" si="16"/>
        <v>30</v>
      </c>
      <c r="I29" s="29">
        <f t="shared" si="17"/>
        <v>30</v>
      </c>
      <c r="J29" s="21"/>
      <c r="K29" s="21"/>
      <c r="L29" s="21"/>
      <c r="M29" s="21"/>
      <c r="N29" s="21"/>
      <c r="O29" s="21"/>
      <c r="P29" s="21"/>
      <c r="Q29" s="31"/>
      <c r="R29" s="21"/>
      <c r="S29" s="21"/>
      <c r="T29" s="31"/>
      <c r="U29" s="29">
        <v>30</v>
      </c>
      <c r="V29" s="29">
        <v>30</v>
      </c>
      <c r="W29" s="95">
        <v>6</v>
      </c>
      <c r="X29" s="21"/>
      <c r="Y29" s="21"/>
      <c r="Z29" s="31"/>
      <c r="AA29" s="21"/>
      <c r="AB29" s="21"/>
      <c r="AC29" s="31"/>
      <c r="AD29" s="21"/>
      <c r="AE29" s="21"/>
      <c r="AF29" s="31"/>
      <c r="AG29" s="96"/>
      <c r="AH29" s="97">
        <f>ROUND((60+8+8+2)/25, 1)</f>
        <v>3.1</v>
      </c>
      <c r="AI29" s="96"/>
      <c r="AJ29" s="96">
        <f>D29</f>
        <v>6</v>
      </c>
      <c r="AK29" s="98"/>
    </row>
    <row r="30" spans="1:37" s="35" customFormat="1" ht="9" customHeight="1" x14ac:dyDescent="0.25">
      <c r="A30" s="27">
        <v>19</v>
      </c>
      <c r="B30" s="93" t="s">
        <v>31</v>
      </c>
      <c r="C30" s="94" t="s">
        <v>89</v>
      </c>
      <c r="D30" s="30">
        <v>5</v>
      </c>
      <c r="E30" s="94">
        <v>4</v>
      </c>
      <c r="F30" s="21"/>
      <c r="G30" s="30">
        <f t="shared" si="7"/>
        <v>60</v>
      </c>
      <c r="H30" s="29">
        <f t="shared" si="16"/>
        <v>30</v>
      </c>
      <c r="I30" s="29">
        <f t="shared" si="17"/>
        <v>30</v>
      </c>
      <c r="J30" s="21"/>
      <c r="K30" s="21"/>
      <c r="L30" s="21"/>
      <c r="M30" s="21"/>
      <c r="N30" s="21"/>
      <c r="O30" s="21"/>
      <c r="P30" s="21"/>
      <c r="Q30" s="31"/>
      <c r="R30" s="21"/>
      <c r="S30" s="21"/>
      <c r="T30" s="31"/>
      <c r="U30" s="21"/>
      <c r="V30" s="21"/>
      <c r="W30" s="31"/>
      <c r="X30" s="29">
        <v>30</v>
      </c>
      <c r="Y30" s="29">
        <v>30</v>
      </c>
      <c r="Z30" s="95">
        <v>5</v>
      </c>
      <c r="AA30" s="21"/>
      <c r="AB30" s="21"/>
      <c r="AC30" s="31"/>
      <c r="AD30" s="21"/>
      <c r="AE30" s="21"/>
      <c r="AF30" s="31"/>
      <c r="AG30" s="96"/>
      <c r="AH30" s="97">
        <f>ROUND((60+8+8+2)/25, 1)</f>
        <v>3.1</v>
      </c>
      <c r="AI30" s="96"/>
      <c r="AJ30" s="96">
        <f t="shared" ref="AJ30:AJ33" si="18">D30</f>
        <v>5</v>
      </c>
      <c r="AK30" s="98"/>
    </row>
    <row r="31" spans="1:37" s="35" customFormat="1" ht="9" customHeight="1" x14ac:dyDescent="0.25">
      <c r="A31" s="141">
        <v>20</v>
      </c>
      <c r="B31" s="93" t="s">
        <v>32</v>
      </c>
      <c r="C31" s="94" t="s">
        <v>90</v>
      </c>
      <c r="D31" s="30">
        <f t="shared" si="6"/>
        <v>5</v>
      </c>
      <c r="E31" s="21"/>
      <c r="F31" s="94">
        <v>1</v>
      </c>
      <c r="G31" s="30">
        <f t="shared" si="7"/>
        <v>45</v>
      </c>
      <c r="H31" s="29">
        <f t="shared" si="16"/>
        <v>30</v>
      </c>
      <c r="I31" s="29">
        <f t="shared" si="17"/>
        <v>15</v>
      </c>
      <c r="J31" s="21"/>
      <c r="K31" s="21"/>
      <c r="L31" s="21"/>
      <c r="M31" s="21"/>
      <c r="N31" s="21"/>
      <c r="O31" s="29">
        <v>30</v>
      </c>
      <c r="P31" s="29">
        <v>15</v>
      </c>
      <c r="Q31" s="95">
        <v>5</v>
      </c>
      <c r="R31" s="21"/>
      <c r="S31" s="21"/>
      <c r="T31" s="31"/>
      <c r="U31" s="21"/>
      <c r="V31" s="21"/>
      <c r="W31" s="31"/>
      <c r="X31" s="21"/>
      <c r="Y31" s="21"/>
      <c r="Z31" s="31"/>
      <c r="AA31" s="21"/>
      <c r="AB31" s="21"/>
      <c r="AC31" s="31"/>
      <c r="AD31" s="21"/>
      <c r="AE31" s="21"/>
      <c r="AF31" s="31"/>
      <c r="AG31" s="96"/>
      <c r="AH31" s="97">
        <f>ROUND((45+4+8+4+2)/25, 1)</f>
        <v>2.5</v>
      </c>
      <c r="AI31" s="96"/>
      <c r="AJ31" s="96">
        <f t="shared" si="18"/>
        <v>5</v>
      </c>
      <c r="AK31" s="98"/>
    </row>
    <row r="32" spans="1:37" s="35" customFormat="1" ht="17.25" customHeight="1" x14ac:dyDescent="0.25">
      <c r="A32" s="27">
        <v>21</v>
      </c>
      <c r="B32" s="93" t="s">
        <v>163</v>
      </c>
      <c r="C32" s="94" t="s">
        <v>147</v>
      </c>
      <c r="D32" s="30">
        <f t="shared" si="6"/>
        <v>5</v>
      </c>
      <c r="E32" s="21"/>
      <c r="F32" s="94">
        <v>2</v>
      </c>
      <c r="G32" s="30">
        <f t="shared" si="7"/>
        <v>45</v>
      </c>
      <c r="H32" s="29">
        <f t="shared" si="16"/>
        <v>15</v>
      </c>
      <c r="I32" s="29">
        <f t="shared" si="17"/>
        <v>30</v>
      </c>
      <c r="J32" s="21"/>
      <c r="K32" s="21"/>
      <c r="L32" s="21"/>
      <c r="M32" s="21"/>
      <c r="N32" s="21"/>
      <c r="O32" s="21"/>
      <c r="P32" s="21"/>
      <c r="Q32" s="31"/>
      <c r="R32" s="29">
        <v>15</v>
      </c>
      <c r="S32" s="29">
        <v>30</v>
      </c>
      <c r="T32" s="95">
        <v>5</v>
      </c>
      <c r="U32" s="21"/>
      <c r="V32" s="21"/>
      <c r="W32" s="31"/>
      <c r="X32" s="21"/>
      <c r="Y32" s="21"/>
      <c r="Z32" s="31"/>
      <c r="AA32" s="21"/>
      <c r="AB32" s="21"/>
      <c r="AC32" s="31"/>
      <c r="AD32" s="21"/>
      <c r="AE32" s="21"/>
      <c r="AF32" s="31"/>
      <c r="AG32" s="96"/>
      <c r="AH32" s="97">
        <f>ROUND((45+4+8+4+2)/25, 1)</f>
        <v>2.5</v>
      </c>
      <c r="AI32" s="96"/>
      <c r="AJ32" s="96">
        <f t="shared" si="18"/>
        <v>5</v>
      </c>
      <c r="AK32" s="98"/>
    </row>
    <row r="33" spans="1:39" s="35" customFormat="1" ht="9.6" customHeight="1" x14ac:dyDescent="0.25">
      <c r="A33" s="141">
        <v>22</v>
      </c>
      <c r="B33" s="93" t="s">
        <v>33</v>
      </c>
      <c r="C33" s="94" t="s">
        <v>91</v>
      </c>
      <c r="D33" s="30">
        <v>5</v>
      </c>
      <c r="E33" s="21"/>
      <c r="F33" s="94">
        <v>3</v>
      </c>
      <c r="G33" s="30">
        <f t="shared" si="7"/>
        <v>45</v>
      </c>
      <c r="H33" s="29">
        <f t="shared" si="16"/>
        <v>30</v>
      </c>
      <c r="I33" s="29">
        <f t="shared" si="17"/>
        <v>15</v>
      </c>
      <c r="J33" s="21"/>
      <c r="K33" s="21"/>
      <c r="L33" s="21"/>
      <c r="M33" s="21"/>
      <c r="N33" s="21"/>
      <c r="O33" s="21"/>
      <c r="P33" s="21"/>
      <c r="Q33" s="31"/>
      <c r="R33" s="21"/>
      <c r="S33" s="21"/>
      <c r="T33" s="31"/>
      <c r="U33" s="29">
        <v>30</v>
      </c>
      <c r="V33" s="29">
        <v>15</v>
      </c>
      <c r="W33" s="95">
        <v>5</v>
      </c>
      <c r="X33" s="21"/>
      <c r="Y33" s="21"/>
      <c r="Z33" s="31"/>
      <c r="AA33" s="21"/>
      <c r="AB33" s="21"/>
      <c r="AC33" s="31"/>
      <c r="AD33" s="21"/>
      <c r="AE33" s="21"/>
      <c r="AF33" s="31"/>
      <c r="AG33" s="96"/>
      <c r="AH33" s="97">
        <f>ROUND((45+4+8+4+2)/25, 1)</f>
        <v>2.5</v>
      </c>
      <c r="AI33" s="96"/>
      <c r="AJ33" s="96">
        <f t="shared" si="18"/>
        <v>5</v>
      </c>
      <c r="AK33" s="98"/>
    </row>
    <row r="34" spans="1:39" s="150" customFormat="1" ht="6" customHeight="1" x14ac:dyDescent="0.25">
      <c r="A34" s="147" t="s">
        <v>4</v>
      </c>
      <c r="B34" s="147"/>
      <c r="C34" s="21"/>
      <c r="D34" s="111">
        <f>SUM(D15:D33)-D20-D22</f>
        <v>65</v>
      </c>
      <c r="E34" s="110"/>
      <c r="F34" s="110"/>
      <c r="G34" s="111">
        <f>SUM(G15:G33)-G20-G22</f>
        <v>705</v>
      </c>
      <c r="H34" s="111">
        <f t="shared" ref="H34:AF34" si="19">SUM(H15:H33)-H20-H22</f>
        <v>225</v>
      </c>
      <c r="I34" s="111">
        <f t="shared" si="19"/>
        <v>300</v>
      </c>
      <c r="J34" s="111">
        <f t="shared" si="19"/>
        <v>0</v>
      </c>
      <c r="K34" s="111">
        <f t="shared" si="19"/>
        <v>0</v>
      </c>
      <c r="L34" s="111">
        <f t="shared" si="19"/>
        <v>180</v>
      </c>
      <c r="M34" s="111">
        <f t="shared" si="19"/>
        <v>0</v>
      </c>
      <c r="N34" s="111">
        <f t="shared" si="19"/>
        <v>0</v>
      </c>
      <c r="O34" s="111">
        <f t="shared" si="19"/>
        <v>90</v>
      </c>
      <c r="P34" s="111">
        <f t="shared" si="19"/>
        <v>165</v>
      </c>
      <c r="Q34" s="112">
        <f t="shared" si="19"/>
        <v>24</v>
      </c>
      <c r="R34" s="111">
        <f t="shared" si="19"/>
        <v>45</v>
      </c>
      <c r="S34" s="111">
        <f t="shared" si="19"/>
        <v>180</v>
      </c>
      <c r="T34" s="112">
        <f t="shared" si="19"/>
        <v>21</v>
      </c>
      <c r="U34" s="111">
        <f t="shared" si="19"/>
        <v>60</v>
      </c>
      <c r="V34" s="111">
        <f t="shared" si="19"/>
        <v>75</v>
      </c>
      <c r="W34" s="112">
        <f t="shared" si="19"/>
        <v>13</v>
      </c>
      <c r="X34" s="111">
        <f t="shared" si="19"/>
        <v>30</v>
      </c>
      <c r="Y34" s="111">
        <f t="shared" si="19"/>
        <v>60</v>
      </c>
      <c r="Z34" s="112">
        <f t="shared" si="19"/>
        <v>7</v>
      </c>
      <c r="AA34" s="111">
        <f t="shared" si="19"/>
        <v>0</v>
      </c>
      <c r="AB34" s="111">
        <f t="shared" si="19"/>
        <v>0</v>
      </c>
      <c r="AC34" s="112">
        <f t="shared" si="19"/>
        <v>0</v>
      </c>
      <c r="AD34" s="111">
        <f t="shared" si="19"/>
        <v>0</v>
      </c>
      <c r="AE34" s="111">
        <f t="shared" si="19"/>
        <v>0</v>
      </c>
      <c r="AF34" s="112">
        <f t="shared" si="19"/>
        <v>0</v>
      </c>
      <c r="AG34" s="113">
        <f>SUM(AG15:AG33)-AG21-AG22</f>
        <v>4</v>
      </c>
      <c r="AH34" s="148">
        <f>SUM(AH15:AH33)-AH21-AH22</f>
        <v>34.9</v>
      </c>
      <c r="AI34" s="113"/>
      <c r="AJ34" s="113">
        <f>SUM(AJ15:AJ33)</f>
        <v>38</v>
      </c>
      <c r="AK34" s="114"/>
      <c r="AL34" s="149"/>
      <c r="AM34" s="149"/>
    </row>
    <row r="35" spans="1:39" s="35" customFormat="1" ht="9.6" customHeight="1" x14ac:dyDescent="0.25">
      <c r="A35" s="151" t="s">
        <v>107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3"/>
    </row>
    <row r="36" spans="1:39" s="35" customFormat="1" ht="26.25" customHeight="1" x14ac:dyDescent="0.25">
      <c r="A36" s="27">
        <v>23</v>
      </c>
      <c r="B36" s="93" t="s">
        <v>164</v>
      </c>
      <c r="C36" s="94" t="s">
        <v>102</v>
      </c>
      <c r="D36" s="85">
        <f>Q36+T36+W36+Z36+AC36+AF36</f>
        <v>6</v>
      </c>
      <c r="E36" s="94">
        <v>3</v>
      </c>
      <c r="F36" s="21"/>
      <c r="G36" s="30">
        <f>H36+I36+J36+K36+L36</f>
        <v>60</v>
      </c>
      <c r="H36" s="29">
        <f t="shared" ref="H36:H46" si="20">O36+R36+U36+X36+AA36+AD36</f>
        <v>30</v>
      </c>
      <c r="I36" s="29">
        <f>P36+S36+V36+Y36+AB36+AE36</f>
        <v>30</v>
      </c>
      <c r="J36" s="21"/>
      <c r="K36" s="21"/>
      <c r="L36" s="21"/>
      <c r="M36" s="21"/>
      <c r="N36" s="21"/>
      <c r="O36" s="21"/>
      <c r="P36" s="21"/>
      <c r="Q36" s="31"/>
      <c r="R36" s="21"/>
      <c r="S36" s="21"/>
      <c r="T36" s="31"/>
      <c r="U36" s="29">
        <v>30</v>
      </c>
      <c r="V36" s="29">
        <v>30</v>
      </c>
      <c r="W36" s="95">
        <v>6</v>
      </c>
      <c r="X36" s="21"/>
      <c r="Y36" s="21"/>
      <c r="Z36" s="31"/>
      <c r="AA36" s="21"/>
      <c r="AB36" s="21"/>
      <c r="AC36" s="31"/>
      <c r="AD36" s="21"/>
      <c r="AE36" s="21"/>
      <c r="AF36" s="31"/>
      <c r="AG36" s="96"/>
      <c r="AH36" s="97">
        <f>ROUND((60+8+8+2)/25, 1)</f>
        <v>3.1</v>
      </c>
      <c r="AI36" s="96"/>
      <c r="AJ36" s="96">
        <f>D36</f>
        <v>6</v>
      </c>
      <c r="AK36" s="98"/>
    </row>
    <row r="37" spans="1:39" s="35" customFormat="1" ht="9" customHeight="1" x14ac:dyDescent="0.25">
      <c r="A37" s="27">
        <v>24</v>
      </c>
      <c r="B37" s="93" t="s">
        <v>34</v>
      </c>
      <c r="C37" s="94" t="s">
        <v>94</v>
      </c>
      <c r="D37" s="85">
        <f t="shared" ref="D37:D46" si="21">Q37+T37+W37+Z37+AC37+AF37</f>
        <v>5</v>
      </c>
      <c r="E37" s="21"/>
      <c r="F37" s="94">
        <v>5</v>
      </c>
      <c r="G37" s="30">
        <f t="shared" ref="G37:G46" si="22">H37+I37+J37+K37+L37</f>
        <v>45</v>
      </c>
      <c r="H37" s="29">
        <f t="shared" si="20"/>
        <v>15</v>
      </c>
      <c r="I37" s="29">
        <f>P37+S37+V37+Y37+AB37+AE37</f>
        <v>30</v>
      </c>
      <c r="J37" s="21"/>
      <c r="K37" s="21"/>
      <c r="L37" s="21"/>
      <c r="M37" s="21"/>
      <c r="N37" s="21"/>
      <c r="O37" s="21"/>
      <c r="P37" s="21"/>
      <c r="Q37" s="31"/>
      <c r="R37" s="21"/>
      <c r="S37" s="21"/>
      <c r="T37" s="31"/>
      <c r="U37" s="21"/>
      <c r="V37" s="21"/>
      <c r="W37" s="31"/>
      <c r="X37" s="21"/>
      <c r="Y37" s="21"/>
      <c r="Z37" s="31"/>
      <c r="AA37" s="29">
        <v>15</v>
      </c>
      <c r="AB37" s="29">
        <v>30</v>
      </c>
      <c r="AC37" s="95">
        <v>5</v>
      </c>
      <c r="AD37" s="21"/>
      <c r="AE37" s="21"/>
      <c r="AF37" s="31"/>
      <c r="AG37" s="96"/>
      <c r="AH37" s="97">
        <f>ROUND((45+4+8+4+2)/25, 1)</f>
        <v>2.5</v>
      </c>
      <c r="AI37" s="96"/>
      <c r="AJ37" s="96">
        <f t="shared" ref="AJ37:AJ45" si="23">D37</f>
        <v>5</v>
      </c>
      <c r="AK37" s="98"/>
    </row>
    <row r="38" spans="1:39" s="35" customFormat="1" ht="9" customHeight="1" x14ac:dyDescent="0.25">
      <c r="A38" s="27">
        <v>25</v>
      </c>
      <c r="B38" s="93" t="s">
        <v>35</v>
      </c>
      <c r="C38" s="94" t="s">
        <v>95</v>
      </c>
      <c r="D38" s="85">
        <v>2</v>
      </c>
      <c r="E38" s="94">
        <v>4</v>
      </c>
      <c r="F38" s="21"/>
      <c r="G38" s="30">
        <f t="shared" si="22"/>
        <v>30</v>
      </c>
      <c r="H38" s="29">
        <f t="shared" si="20"/>
        <v>30</v>
      </c>
      <c r="I38" s="29"/>
      <c r="J38" s="21"/>
      <c r="K38" s="21"/>
      <c r="L38" s="21"/>
      <c r="M38" s="21"/>
      <c r="N38" s="21"/>
      <c r="O38" s="21"/>
      <c r="P38" s="21"/>
      <c r="Q38" s="31"/>
      <c r="R38" s="21"/>
      <c r="S38" s="21"/>
      <c r="T38" s="31"/>
      <c r="U38" s="21"/>
      <c r="V38" s="21"/>
      <c r="W38" s="31"/>
      <c r="X38" s="29">
        <v>30</v>
      </c>
      <c r="Y38" s="21"/>
      <c r="Z38" s="95">
        <v>2</v>
      </c>
      <c r="AA38" s="21"/>
      <c r="AB38" s="21"/>
      <c r="AC38" s="31"/>
      <c r="AD38" s="21"/>
      <c r="AE38" s="21"/>
      <c r="AF38" s="31"/>
      <c r="AG38" s="96"/>
      <c r="AH38" s="97">
        <f>ROUND((30+8+2)/25, 1)</f>
        <v>1.6</v>
      </c>
      <c r="AI38" s="96"/>
      <c r="AJ38" s="96">
        <f t="shared" si="23"/>
        <v>2</v>
      </c>
      <c r="AK38" s="98"/>
    </row>
    <row r="39" spans="1:39" s="35" customFormat="1" ht="9" customHeight="1" x14ac:dyDescent="0.25">
      <c r="A39" s="27">
        <v>26</v>
      </c>
      <c r="B39" s="93" t="s">
        <v>36</v>
      </c>
      <c r="C39" s="94" t="s">
        <v>96</v>
      </c>
      <c r="D39" s="85">
        <v>3</v>
      </c>
      <c r="E39" s="94">
        <v>2</v>
      </c>
      <c r="F39" s="21"/>
      <c r="G39" s="30">
        <f t="shared" si="22"/>
        <v>30</v>
      </c>
      <c r="H39" s="29">
        <f t="shared" si="20"/>
        <v>30</v>
      </c>
      <c r="I39" s="29"/>
      <c r="J39" s="21"/>
      <c r="K39" s="21"/>
      <c r="L39" s="21"/>
      <c r="M39" s="21"/>
      <c r="N39" s="21"/>
      <c r="O39" s="21"/>
      <c r="P39" s="21"/>
      <c r="Q39" s="31"/>
      <c r="R39" s="29">
        <v>30</v>
      </c>
      <c r="S39" s="21"/>
      <c r="T39" s="95">
        <v>3</v>
      </c>
      <c r="U39" s="21"/>
      <c r="V39" s="21"/>
      <c r="W39" s="31"/>
      <c r="X39" s="21"/>
      <c r="Y39" s="21"/>
      <c r="Z39" s="31"/>
      <c r="AA39" s="21"/>
      <c r="AB39" s="21"/>
      <c r="AC39" s="31"/>
      <c r="AD39" s="21"/>
      <c r="AE39" s="21"/>
      <c r="AF39" s="31"/>
      <c r="AG39" s="96"/>
      <c r="AH39" s="97">
        <f>ROUND((30+8+2)/25, 1)</f>
        <v>1.6</v>
      </c>
      <c r="AI39" s="96"/>
      <c r="AJ39" s="96">
        <f t="shared" si="23"/>
        <v>3</v>
      </c>
      <c r="AK39" s="98"/>
    </row>
    <row r="40" spans="1:39" s="35" customFormat="1" ht="9" customHeight="1" x14ac:dyDescent="0.25">
      <c r="A40" s="27">
        <v>27</v>
      </c>
      <c r="B40" s="93" t="s">
        <v>37</v>
      </c>
      <c r="C40" s="94" t="s">
        <v>97</v>
      </c>
      <c r="D40" s="85">
        <v>2</v>
      </c>
      <c r="E40" s="94">
        <v>4</v>
      </c>
      <c r="F40" s="21"/>
      <c r="G40" s="30">
        <f t="shared" si="22"/>
        <v>30</v>
      </c>
      <c r="H40" s="29">
        <f t="shared" si="20"/>
        <v>30</v>
      </c>
      <c r="I40" s="29"/>
      <c r="J40" s="21"/>
      <c r="K40" s="21"/>
      <c r="L40" s="21"/>
      <c r="M40" s="21"/>
      <c r="N40" s="21"/>
      <c r="O40" s="21"/>
      <c r="P40" s="21"/>
      <c r="Q40" s="31"/>
      <c r="R40" s="21"/>
      <c r="S40" s="21"/>
      <c r="T40" s="31"/>
      <c r="U40" s="21"/>
      <c r="V40" s="21"/>
      <c r="W40" s="31"/>
      <c r="X40" s="29">
        <v>30</v>
      </c>
      <c r="Y40" s="21"/>
      <c r="Z40" s="95">
        <v>2</v>
      </c>
      <c r="AA40" s="21"/>
      <c r="AB40" s="21"/>
      <c r="AC40" s="31"/>
      <c r="AD40" s="21"/>
      <c r="AE40" s="21"/>
      <c r="AF40" s="31"/>
      <c r="AG40" s="96"/>
      <c r="AH40" s="97">
        <f>ROUND((30+8+2)/25, 1)</f>
        <v>1.6</v>
      </c>
      <c r="AI40" s="96"/>
      <c r="AJ40" s="96"/>
      <c r="AK40" s="98"/>
    </row>
    <row r="41" spans="1:39" s="35" customFormat="1" ht="18" customHeight="1" x14ac:dyDescent="0.25">
      <c r="A41" s="27">
        <v>28</v>
      </c>
      <c r="B41" s="93" t="s">
        <v>165</v>
      </c>
      <c r="C41" s="94" t="s">
        <v>103</v>
      </c>
      <c r="D41" s="85">
        <v>3</v>
      </c>
      <c r="E41" s="21"/>
      <c r="F41" s="94">
        <v>3</v>
      </c>
      <c r="G41" s="30">
        <f t="shared" si="22"/>
        <v>30</v>
      </c>
      <c r="H41" s="29">
        <f t="shared" si="20"/>
        <v>15</v>
      </c>
      <c r="I41" s="29">
        <f t="shared" ref="I41:I46" si="24">P41+S41+V41+Y41+AB41+AE41</f>
        <v>15</v>
      </c>
      <c r="J41" s="21"/>
      <c r="K41" s="21"/>
      <c r="L41" s="21"/>
      <c r="M41" s="21"/>
      <c r="N41" s="21"/>
      <c r="O41" s="21"/>
      <c r="P41" s="21"/>
      <c r="Q41" s="31"/>
      <c r="R41" s="21"/>
      <c r="S41" s="21"/>
      <c r="T41" s="31"/>
      <c r="U41" s="29">
        <v>15</v>
      </c>
      <c r="V41" s="29">
        <v>15</v>
      </c>
      <c r="W41" s="95">
        <v>3</v>
      </c>
      <c r="X41" s="21"/>
      <c r="Y41" s="21"/>
      <c r="Z41" s="31"/>
      <c r="AA41" s="21"/>
      <c r="AB41" s="21"/>
      <c r="AC41" s="31"/>
      <c r="AD41" s="21"/>
      <c r="AE41" s="21"/>
      <c r="AF41" s="31"/>
      <c r="AG41" s="96"/>
      <c r="AH41" s="97">
        <f>ROUND((30+8+2)/25, 1)</f>
        <v>1.6</v>
      </c>
      <c r="AI41" s="96"/>
      <c r="AJ41" s="96">
        <f t="shared" si="23"/>
        <v>3</v>
      </c>
      <c r="AK41" s="98"/>
    </row>
    <row r="42" spans="1:39" s="35" customFormat="1" ht="9" customHeight="1" x14ac:dyDescent="0.25">
      <c r="A42" s="27">
        <v>29</v>
      </c>
      <c r="B42" s="93" t="s">
        <v>38</v>
      </c>
      <c r="C42" s="94" t="s">
        <v>98</v>
      </c>
      <c r="D42" s="85">
        <v>5</v>
      </c>
      <c r="E42" s="94">
        <v>5</v>
      </c>
      <c r="F42" s="21"/>
      <c r="G42" s="30">
        <f t="shared" si="22"/>
        <v>45</v>
      </c>
      <c r="H42" s="29">
        <f t="shared" si="20"/>
        <v>15</v>
      </c>
      <c r="I42" s="29">
        <f t="shared" si="24"/>
        <v>30</v>
      </c>
      <c r="J42" s="21"/>
      <c r="K42" s="21"/>
      <c r="L42" s="21"/>
      <c r="M42" s="21"/>
      <c r="N42" s="21"/>
      <c r="O42" s="21"/>
      <c r="P42" s="21"/>
      <c r="Q42" s="31"/>
      <c r="R42" s="21"/>
      <c r="S42" s="21"/>
      <c r="T42" s="31"/>
      <c r="U42" s="21"/>
      <c r="V42" s="21"/>
      <c r="W42" s="31"/>
      <c r="X42" s="21"/>
      <c r="Y42" s="21"/>
      <c r="Z42" s="31"/>
      <c r="AA42" s="29">
        <v>15</v>
      </c>
      <c r="AB42" s="29">
        <v>30</v>
      </c>
      <c r="AC42" s="95">
        <v>5</v>
      </c>
      <c r="AD42" s="21"/>
      <c r="AE42" s="21"/>
      <c r="AF42" s="31"/>
      <c r="AG42" s="96"/>
      <c r="AH42" s="97">
        <f>ROUND((45+4+8+4+2)/25, 1)</f>
        <v>2.5</v>
      </c>
      <c r="AI42" s="96"/>
      <c r="AJ42" s="96">
        <f t="shared" si="23"/>
        <v>5</v>
      </c>
      <c r="AK42" s="98"/>
    </row>
    <row r="43" spans="1:39" s="35" customFormat="1" ht="9" customHeight="1" x14ac:dyDescent="0.25">
      <c r="A43" s="27">
        <v>30</v>
      </c>
      <c r="B43" s="93" t="s">
        <v>39</v>
      </c>
      <c r="C43" s="94" t="s">
        <v>99</v>
      </c>
      <c r="D43" s="85">
        <v>5</v>
      </c>
      <c r="E43" s="21"/>
      <c r="F43" s="94">
        <v>4</v>
      </c>
      <c r="G43" s="30">
        <f t="shared" si="22"/>
        <v>45</v>
      </c>
      <c r="H43" s="29">
        <f t="shared" si="20"/>
        <v>15</v>
      </c>
      <c r="I43" s="29">
        <f t="shared" si="24"/>
        <v>30</v>
      </c>
      <c r="J43" s="21"/>
      <c r="K43" s="21"/>
      <c r="L43" s="21"/>
      <c r="M43" s="21"/>
      <c r="N43" s="21"/>
      <c r="O43" s="21"/>
      <c r="P43" s="21"/>
      <c r="Q43" s="31"/>
      <c r="R43" s="21"/>
      <c r="S43" s="21"/>
      <c r="T43" s="31"/>
      <c r="U43" s="21"/>
      <c r="V43" s="21"/>
      <c r="W43" s="31"/>
      <c r="X43" s="29">
        <v>15</v>
      </c>
      <c r="Y43" s="29">
        <v>30</v>
      </c>
      <c r="Z43" s="95">
        <v>5</v>
      </c>
      <c r="AA43" s="21"/>
      <c r="AB43" s="21"/>
      <c r="AC43" s="31"/>
      <c r="AD43" s="21"/>
      <c r="AE43" s="21"/>
      <c r="AF43" s="31"/>
      <c r="AG43" s="96"/>
      <c r="AH43" s="97">
        <f>ROUND((45+4+8+4+2)/25, 1)</f>
        <v>2.5</v>
      </c>
      <c r="AI43" s="96"/>
      <c r="AJ43" s="96">
        <f t="shared" si="23"/>
        <v>5</v>
      </c>
      <c r="AK43" s="98"/>
    </row>
    <row r="44" spans="1:39" s="35" customFormat="1" ht="9" customHeight="1" x14ac:dyDescent="0.25">
      <c r="A44" s="27">
        <v>31</v>
      </c>
      <c r="B44" s="93" t="s">
        <v>40</v>
      </c>
      <c r="C44" s="94" t="s">
        <v>100</v>
      </c>
      <c r="D44" s="85">
        <f t="shared" si="21"/>
        <v>5</v>
      </c>
      <c r="E44" s="94">
        <v>6</v>
      </c>
      <c r="F44" s="21"/>
      <c r="G44" s="30">
        <f t="shared" si="22"/>
        <v>45</v>
      </c>
      <c r="H44" s="29">
        <f t="shared" si="20"/>
        <v>15</v>
      </c>
      <c r="I44" s="29">
        <f t="shared" si="24"/>
        <v>30</v>
      </c>
      <c r="J44" s="21"/>
      <c r="K44" s="21"/>
      <c r="L44" s="21"/>
      <c r="M44" s="21"/>
      <c r="N44" s="21"/>
      <c r="O44" s="21"/>
      <c r="P44" s="21"/>
      <c r="Q44" s="31"/>
      <c r="R44" s="21"/>
      <c r="S44" s="21"/>
      <c r="T44" s="31"/>
      <c r="U44" s="21"/>
      <c r="V44" s="21"/>
      <c r="W44" s="31"/>
      <c r="X44" s="21"/>
      <c r="Y44" s="21"/>
      <c r="Z44" s="31"/>
      <c r="AA44" s="21"/>
      <c r="AB44" s="21"/>
      <c r="AC44" s="31"/>
      <c r="AD44" s="29">
        <v>15</v>
      </c>
      <c r="AE44" s="29">
        <v>30</v>
      </c>
      <c r="AF44" s="95">
        <v>5</v>
      </c>
      <c r="AG44" s="96"/>
      <c r="AH44" s="97">
        <f>ROUND((45+4+8+4+2)/25, 1)</f>
        <v>2.5</v>
      </c>
      <c r="AI44" s="96"/>
      <c r="AJ44" s="96">
        <f t="shared" si="23"/>
        <v>5</v>
      </c>
      <c r="AK44" s="98"/>
    </row>
    <row r="45" spans="1:39" s="35" customFormat="1" ht="15.75" customHeight="1" x14ac:dyDescent="0.25">
      <c r="A45" s="27">
        <v>32</v>
      </c>
      <c r="B45" s="93" t="s">
        <v>166</v>
      </c>
      <c r="C45" s="94" t="s">
        <v>104</v>
      </c>
      <c r="D45" s="85">
        <f t="shared" si="21"/>
        <v>5</v>
      </c>
      <c r="E45" s="21"/>
      <c r="F45" s="94">
        <v>5</v>
      </c>
      <c r="G45" s="30">
        <f t="shared" si="22"/>
        <v>45</v>
      </c>
      <c r="H45" s="29">
        <f t="shared" si="20"/>
        <v>15</v>
      </c>
      <c r="I45" s="29">
        <f t="shared" si="24"/>
        <v>30</v>
      </c>
      <c r="J45" s="21"/>
      <c r="K45" s="21"/>
      <c r="L45" s="21"/>
      <c r="M45" s="21"/>
      <c r="N45" s="21"/>
      <c r="O45" s="21"/>
      <c r="P45" s="21"/>
      <c r="Q45" s="31"/>
      <c r="R45" s="21"/>
      <c r="S45" s="21"/>
      <c r="T45" s="31"/>
      <c r="U45" s="21"/>
      <c r="V45" s="21"/>
      <c r="W45" s="31"/>
      <c r="X45" s="21"/>
      <c r="Y45" s="21"/>
      <c r="Z45" s="31"/>
      <c r="AA45" s="29">
        <v>15</v>
      </c>
      <c r="AB45" s="29">
        <v>30</v>
      </c>
      <c r="AC45" s="95">
        <v>5</v>
      </c>
      <c r="AD45" s="21"/>
      <c r="AE45" s="21"/>
      <c r="AF45" s="31"/>
      <c r="AG45" s="96"/>
      <c r="AH45" s="97">
        <f>ROUND((45+4+8+4+2)/25, 1)</f>
        <v>2.5</v>
      </c>
      <c r="AI45" s="96"/>
      <c r="AJ45" s="96">
        <f t="shared" si="23"/>
        <v>5</v>
      </c>
      <c r="AK45" s="98"/>
    </row>
    <row r="46" spans="1:39" s="35" customFormat="1" ht="9.6" customHeight="1" x14ac:dyDescent="0.25">
      <c r="A46" s="27">
        <v>33</v>
      </c>
      <c r="B46" s="93" t="s">
        <v>41</v>
      </c>
      <c r="C46" s="94" t="s">
        <v>101</v>
      </c>
      <c r="D46" s="85">
        <f t="shared" si="21"/>
        <v>5</v>
      </c>
      <c r="E46" s="94">
        <v>6</v>
      </c>
      <c r="F46" s="21"/>
      <c r="G46" s="30">
        <f t="shared" si="22"/>
        <v>45</v>
      </c>
      <c r="H46" s="29">
        <f t="shared" si="20"/>
        <v>15</v>
      </c>
      <c r="I46" s="29">
        <f t="shared" si="24"/>
        <v>30</v>
      </c>
      <c r="J46" s="21"/>
      <c r="K46" s="21"/>
      <c r="L46" s="21"/>
      <c r="M46" s="21"/>
      <c r="N46" s="21"/>
      <c r="O46" s="21"/>
      <c r="P46" s="21"/>
      <c r="Q46" s="31"/>
      <c r="R46" s="21"/>
      <c r="S46" s="21"/>
      <c r="T46" s="31"/>
      <c r="U46" s="21"/>
      <c r="V46" s="21"/>
      <c r="W46" s="31"/>
      <c r="X46" s="21"/>
      <c r="Y46" s="21"/>
      <c r="Z46" s="31"/>
      <c r="AA46" s="21"/>
      <c r="AB46" s="21"/>
      <c r="AC46" s="31"/>
      <c r="AD46" s="29">
        <v>15</v>
      </c>
      <c r="AE46" s="29">
        <v>30</v>
      </c>
      <c r="AF46" s="95">
        <v>5</v>
      </c>
      <c r="AG46" s="96"/>
      <c r="AH46" s="97">
        <f>ROUND((45+4+8+4+2)/25, 1)</f>
        <v>2.5</v>
      </c>
      <c r="AI46" s="96"/>
      <c r="AJ46" s="96"/>
      <c r="AK46" s="98"/>
    </row>
    <row r="47" spans="1:39" s="150" customFormat="1" ht="6" customHeight="1" x14ac:dyDescent="0.25">
      <c r="A47" s="147" t="s">
        <v>4</v>
      </c>
      <c r="B47" s="147"/>
      <c r="C47" s="110"/>
      <c r="D47" s="111">
        <f>SUM(D36:D46)</f>
        <v>46</v>
      </c>
      <c r="E47" s="110"/>
      <c r="F47" s="110"/>
      <c r="G47" s="111">
        <f>SUM(G36:G46)</f>
        <v>450</v>
      </c>
      <c r="H47" s="111">
        <f t="shared" ref="H47:J47" si="25">SUM(H36:H46)</f>
        <v>225</v>
      </c>
      <c r="I47" s="111">
        <f t="shared" si="25"/>
        <v>225</v>
      </c>
      <c r="J47" s="111">
        <f t="shared" si="25"/>
        <v>0</v>
      </c>
      <c r="K47" s="111">
        <f t="shared" ref="K47" si="26">SUM(K36:K46)</f>
        <v>0</v>
      </c>
      <c r="L47" s="111">
        <f t="shared" ref="L47:M47" si="27">SUM(L36:L46)</f>
        <v>0</v>
      </c>
      <c r="M47" s="111">
        <f t="shared" si="27"/>
        <v>0</v>
      </c>
      <c r="N47" s="111">
        <f t="shared" ref="N47" si="28">SUM(N36:N46)</f>
        <v>0</v>
      </c>
      <c r="O47" s="111">
        <f t="shared" ref="O47:P47" si="29">SUM(O36:O46)</f>
        <v>0</v>
      </c>
      <c r="P47" s="111">
        <f t="shared" si="29"/>
        <v>0</v>
      </c>
      <c r="Q47" s="112">
        <f t="shared" ref="Q47" si="30">SUM(Q36:Q46)</f>
        <v>0</v>
      </c>
      <c r="R47" s="111">
        <f t="shared" ref="R47:S47" si="31">SUM(R36:R46)</f>
        <v>30</v>
      </c>
      <c r="S47" s="111">
        <f t="shared" si="31"/>
        <v>0</v>
      </c>
      <c r="T47" s="112">
        <f t="shared" ref="T47" si="32">SUM(T36:T46)</f>
        <v>3</v>
      </c>
      <c r="U47" s="111">
        <f t="shared" ref="U47:V47" si="33">SUM(U36:U46)</f>
        <v>45</v>
      </c>
      <c r="V47" s="111">
        <f t="shared" si="33"/>
        <v>45</v>
      </c>
      <c r="W47" s="112">
        <f t="shared" ref="W47" si="34">SUM(W36:W46)</f>
        <v>9</v>
      </c>
      <c r="X47" s="111">
        <f t="shared" ref="X47:Y47" si="35">SUM(X36:X46)</f>
        <v>75</v>
      </c>
      <c r="Y47" s="111">
        <f t="shared" si="35"/>
        <v>30</v>
      </c>
      <c r="Z47" s="112">
        <f t="shared" ref="Z47" si="36">SUM(Z36:Z46)</f>
        <v>9</v>
      </c>
      <c r="AA47" s="111">
        <f t="shared" ref="AA47:AB47" si="37">SUM(AA36:AA46)</f>
        <v>45</v>
      </c>
      <c r="AB47" s="111">
        <f t="shared" si="37"/>
        <v>90</v>
      </c>
      <c r="AC47" s="112">
        <f t="shared" ref="AC47" si="38">SUM(AC36:AC46)</f>
        <v>15</v>
      </c>
      <c r="AD47" s="111">
        <f t="shared" ref="AD47:AE47" si="39">SUM(AD36:AD46)</f>
        <v>30</v>
      </c>
      <c r="AE47" s="111">
        <f t="shared" si="39"/>
        <v>60</v>
      </c>
      <c r="AF47" s="112">
        <f t="shared" ref="AF47" si="40">SUM(AF36:AF46)</f>
        <v>10</v>
      </c>
      <c r="AG47" s="113">
        <f>SUM(AG36:AG46)</f>
        <v>0</v>
      </c>
      <c r="AH47" s="148">
        <f>SUM(AH36:AH46)</f>
        <v>24.5</v>
      </c>
      <c r="AI47" s="113"/>
      <c r="AJ47" s="113">
        <f>SUM(AJ36:AJ46)</f>
        <v>39</v>
      </c>
      <c r="AK47" s="114"/>
      <c r="AL47" s="149"/>
      <c r="AM47" s="149"/>
    </row>
    <row r="48" spans="1:39" s="35" customFormat="1" ht="9.6" customHeight="1" thickBot="1" x14ac:dyDescent="0.3">
      <c r="A48" s="117" t="s">
        <v>150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9"/>
    </row>
    <row r="49" spans="1:39" s="162" customFormat="1" ht="9.15" customHeight="1" x14ac:dyDescent="0.25">
      <c r="A49" s="154" t="s">
        <v>149</v>
      </c>
      <c r="B49" s="155" t="s">
        <v>42</v>
      </c>
      <c r="C49" s="156" t="s">
        <v>109</v>
      </c>
      <c r="D49" s="157">
        <f t="shared" ref="D49:D60" si="41">Q49+T49+W49+Z49+AC49+AF49</f>
        <v>5</v>
      </c>
      <c r="E49" s="156">
        <v>3</v>
      </c>
      <c r="F49" s="158"/>
      <c r="G49" s="157">
        <f t="shared" ref="G49:G60" si="42">H49+I49+J49+K49+L49</f>
        <v>45</v>
      </c>
      <c r="H49" s="159">
        <f t="shared" ref="H49" si="43">O49+R49+U49+X49+AA49+AD49</f>
        <v>30</v>
      </c>
      <c r="I49" s="159">
        <f t="shared" ref="I49:I60" si="44">P49+S49+V49+Y49+AB49+AE49</f>
        <v>15</v>
      </c>
      <c r="J49" s="158"/>
      <c r="K49" s="158"/>
      <c r="L49" s="158"/>
      <c r="M49" s="158"/>
      <c r="N49" s="158"/>
      <c r="O49" s="158"/>
      <c r="P49" s="158"/>
      <c r="Q49" s="45"/>
      <c r="R49" s="158"/>
      <c r="S49" s="158"/>
      <c r="T49" s="45"/>
      <c r="U49" s="159">
        <v>30</v>
      </c>
      <c r="V49" s="159">
        <v>15</v>
      </c>
      <c r="W49" s="46">
        <v>5</v>
      </c>
      <c r="X49" s="158"/>
      <c r="Y49" s="158"/>
      <c r="Z49" s="45"/>
      <c r="AA49" s="158"/>
      <c r="AB49" s="158"/>
      <c r="AC49" s="45"/>
      <c r="AD49" s="158"/>
      <c r="AE49" s="158"/>
      <c r="AF49" s="45"/>
      <c r="AG49" s="160">
        <f>D49</f>
        <v>5</v>
      </c>
      <c r="AH49" s="161">
        <f t="shared" ref="AH49:AH56" si="45">ROUND((45+4+8+6)/25, 1)</f>
        <v>2.5</v>
      </c>
      <c r="AI49" s="160"/>
      <c r="AJ49" s="160">
        <f t="shared" ref="AJ49:AJ60" si="46">D49</f>
        <v>5</v>
      </c>
      <c r="AK49" s="160"/>
    </row>
    <row r="50" spans="1:39" s="172" customFormat="1" ht="16.5" customHeight="1" thickBot="1" x14ac:dyDescent="0.3">
      <c r="A50" s="163"/>
      <c r="B50" s="164" t="s">
        <v>43</v>
      </c>
      <c r="C50" s="165" t="s">
        <v>110</v>
      </c>
      <c r="D50" s="166">
        <f t="shared" si="41"/>
        <v>5</v>
      </c>
      <c r="E50" s="165">
        <v>3</v>
      </c>
      <c r="F50" s="167"/>
      <c r="G50" s="168">
        <f t="shared" si="42"/>
        <v>45</v>
      </c>
      <c r="H50" s="169">
        <f t="shared" ref="H50:H52" si="47">O50+R50+U50+X50+AA50+AD50</f>
        <v>30</v>
      </c>
      <c r="I50" s="169">
        <f t="shared" si="44"/>
        <v>15</v>
      </c>
      <c r="J50" s="167"/>
      <c r="K50" s="167"/>
      <c r="L50" s="167"/>
      <c r="M50" s="167"/>
      <c r="N50" s="167"/>
      <c r="O50" s="167"/>
      <c r="P50" s="167"/>
      <c r="Q50" s="75"/>
      <c r="R50" s="167"/>
      <c r="S50" s="167"/>
      <c r="T50" s="75"/>
      <c r="U50" s="167">
        <v>30</v>
      </c>
      <c r="V50" s="167">
        <v>15</v>
      </c>
      <c r="W50" s="75">
        <v>5</v>
      </c>
      <c r="X50" s="167"/>
      <c r="Y50" s="167"/>
      <c r="Z50" s="75"/>
      <c r="AA50" s="167"/>
      <c r="AB50" s="167"/>
      <c r="AC50" s="75"/>
      <c r="AD50" s="167"/>
      <c r="AE50" s="167"/>
      <c r="AF50" s="75"/>
      <c r="AG50" s="170">
        <f>D50</f>
        <v>5</v>
      </c>
      <c r="AH50" s="171">
        <f t="shared" si="45"/>
        <v>2.5</v>
      </c>
      <c r="AI50" s="170"/>
      <c r="AJ50" s="170">
        <f t="shared" si="46"/>
        <v>5</v>
      </c>
      <c r="AK50" s="170"/>
    </row>
    <row r="51" spans="1:39" s="35" customFormat="1" ht="9" customHeight="1" x14ac:dyDescent="0.25">
      <c r="A51" s="173" t="s">
        <v>139</v>
      </c>
      <c r="B51" s="83" t="s">
        <v>44</v>
      </c>
      <c r="C51" s="84" t="s">
        <v>111</v>
      </c>
      <c r="D51" s="85">
        <v>6</v>
      </c>
      <c r="E51" s="86"/>
      <c r="F51" s="84">
        <v>6</v>
      </c>
      <c r="G51" s="85">
        <f t="shared" si="42"/>
        <v>45</v>
      </c>
      <c r="H51" s="87">
        <f t="shared" si="47"/>
        <v>30</v>
      </c>
      <c r="I51" s="87">
        <f t="shared" si="44"/>
        <v>15</v>
      </c>
      <c r="J51" s="86"/>
      <c r="K51" s="86"/>
      <c r="L51" s="86"/>
      <c r="M51" s="86"/>
      <c r="N51" s="86"/>
      <c r="O51" s="86"/>
      <c r="P51" s="86"/>
      <c r="Q51" s="88"/>
      <c r="R51" s="86"/>
      <c r="S51" s="86"/>
      <c r="T51" s="88"/>
      <c r="U51" s="86"/>
      <c r="V51" s="86"/>
      <c r="W51" s="88"/>
      <c r="X51" s="86"/>
      <c r="Y51" s="86"/>
      <c r="Z51" s="88"/>
      <c r="AA51" s="86"/>
      <c r="AB51" s="86"/>
      <c r="AC51" s="88"/>
      <c r="AD51" s="87">
        <v>30</v>
      </c>
      <c r="AE51" s="87">
        <v>15</v>
      </c>
      <c r="AF51" s="89">
        <v>6</v>
      </c>
      <c r="AG51" s="136">
        <f>D51</f>
        <v>6</v>
      </c>
      <c r="AH51" s="174">
        <f t="shared" si="45"/>
        <v>2.5</v>
      </c>
      <c r="AI51" s="136"/>
      <c r="AJ51" s="136">
        <f t="shared" si="46"/>
        <v>6</v>
      </c>
      <c r="AK51" s="144"/>
    </row>
    <row r="52" spans="1:39" s="35" customFormat="1" ht="9" customHeight="1" thickBot="1" x14ac:dyDescent="0.3">
      <c r="A52" s="175"/>
      <c r="B52" s="176" t="s">
        <v>45</v>
      </c>
      <c r="C52" s="177" t="s">
        <v>112</v>
      </c>
      <c r="D52" s="178">
        <v>6</v>
      </c>
      <c r="E52" s="179"/>
      <c r="F52" s="177">
        <v>6</v>
      </c>
      <c r="G52" s="180">
        <f t="shared" si="42"/>
        <v>45</v>
      </c>
      <c r="H52" s="181">
        <f t="shared" si="47"/>
        <v>30</v>
      </c>
      <c r="I52" s="181">
        <f t="shared" si="44"/>
        <v>15</v>
      </c>
      <c r="J52" s="179"/>
      <c r="K52" s="179"/>
      <c r="L52" s="179"/>
      <c r="M52" s="179"/>
      <c r="N52" s="179"/>
      <c r="O52" s="179"/>
      <c r="P52" s="179"/>
      <c r="Q52" s="56"/>
      <c r="R52" s="179"/>
      <c r="S52" s="179"/>
      <c r="T52" s="56"/>
      <c r="U52" s="179"/>
      <c r="V52" s="179"/>
      <c r="W52" s="56"/>
      <c r="X52" s="179"/>
      <c r="Y52" s="179"/>
      <c r="Z52" s="56"/>
      <c r="AA52" s="179"/>
      <c r="AB52" s="179"/>
      <c r="AC52" s="56"/>
      <c r="AD52" s="179">
        <v>30</v>
      </c>
      <c r="AE52" s="179">
        <v>15</v>
      </c>
      <c r="AF52" s="56">
        <v>6</v>
      </c>
      <c r="AG52" s="182">
        <f t="shared" ref="AG52:AG60" si="48">D52</f>
        <v>6</v>
      </c>
      <c r="AH52" s="97">
        <f t="shared" si="45"/>
        <v>2.5</v>
      </c>
      <c r="AI52" s="183"/>
      <c r="AJ52" s="183">
        <f t="shared" si="46"/>
        <v>6</v>
      </c>
      <c r="AK52" s="58"/>
    </row>
    <row r="53" spans="1:39" s="162" customFormat="1" ht="9" customHeight="1" x14ac:dyDescent="0.25">
      <c r="A53" s="184" t="s">
        <v>140</v>
      </c>
      <c r="B53" s="155" t="s">
        <v>46</v>
      </c>
      <c r="C53" s="156" t="s">
        <v>113</v>
      </c>
      <c r="D53" s="157">
        <f t="shared" si="41"/>
        <v>5</v>
      </c>
      <c r="E53" s="156">
        <v>4</v>
      </c>
      <c r="F53" s="158"/>
      <c r="G53" s="157">
        <f t="shared" si="42"/>
        <v>45</v>
      </c>
      <c r="H53" s="159">
        <f t="shared" ref="H53:H56" si="49">O53+R53+U53+X53+AA53+AD53</f>
        <v>15</v>
      </c>
      <c r="I53" s="159">
        <f t="shared" si="44"/>
        <v>30</v>
      </c>
      <c r="J53" s="158"/>
      <c r="K53" s="158"/>
      <c r="L53" s="158"/>
      <c r="M53" s="158"/>
      <c r="N53" s="158"/>
      <c r="O53" s="158"/>
      <c r="P53" s="158"/>
      <c r="Q53" s="45"/>
      <c r="R53" s="158"/>
      <c r="S53" s="158"/>
      <c r="T53" s="45"/>
      <c r="U53" s="158"/>
      <c r="V53" s="158"/>
      <c r="W53" s="45"/>
      <c r="X53" s="159">
        <v>15</v>
      </c>
      <c r="Y53" s="159">
        <v>30</v>
      </c>
      <c r="Z53" s="46">
        <v>5</v>
      </c>
      <c r="AA53" s="158"/>
      <c r="AB53" s="158"/>
      <c r="AC53" s="45"/>
      <c r="AD53" s="158"/>
      <c r="AE53" s="158"/>
      <c r="AF53" s="45"/>
      <c r="AG53" s="160">
        <f t="shared" si="48"/>
        <v>5</v>
      </c>
      <c r="AH53" s="161">
        <f t="shared" si="45"/>
        <v>2.5</v>
      </c>
      <c r="AI53" s="160"/>
      <c r="AJ53" s="160">
        <f t="shared" si="46"/>
        <v>5</v>
      </c>
      <c r="AK53" s="160"/>
    </row>
    <row r="54" spans="1:39" s="172" customFormat="1" ht="9" customHeight="1" thickBot="1" x14ac:dyDescent="0.3">
      <c r="A54" s="185"/>
      <c r="B54" s="164" t="s">
        <v>47</v>
      </c>
      <c r="C54" s="165" t="s">
        <v>114</v>
      </c>
      <c r="D54" s="166">
        <f t="shared" si="41"/>
        <v>5</v>
      </c>
      <c r="E54" s="165">
        <v>4</v>
      </c>
      <c r="F54" s="167"/>
      <c r="G54" s="168">
        <f t="shared" si="42"/>
        <v>45</v>
      </c>
      <c r="H54" s="169">
        <f t="shared" si="49"/>
        <v>15</v>
      </c>
      <c r="I54" s="169">
        <f t="shared" si="44"/>
        <v>30</v>
      </c>
      <c r="J54" s="167"/>
      <c r="K54" s="167"/>
      <c r="L54" s="167"/>
      <c r="M54" s="167"/>
      <c r="N54" s="167"/>
      <c r="O54" s="167"/>
      <c r="P54" s="167"/>
      <c r="Q54" s="75"/>
      <c r="R54" s="167"/>
      <c r="S54" s="167"/>
      <c r="T54" s="75"/>
      <c r="U54" s="167"/>
      <c r="V54" s="167"/>
      <c r="W54" s="75"/>
      <c r="X54" s="167">
        <v>15</v>
      </c>
      <c r="Y54" s="167">
        <v>30</v>
      </c>
      <c r="Z54" s="75">
        <v>5</v>
      </c>
      <c r="AA54" s="167"/>
      <c r="AB54" s="167"/>
      <c r="AC54" s="75"/>
      <c r="AD54" s="167"/>
      <c r="AE54" s="167"/>
      <c r="AF54" s="75"/>
      <c r="AG54" s="186">
        <f t="shared" si="48"/>
        <v>5</v>
      </c>
      <c r="AH54" s="171">
        <f t="shared" si="45"/>
        <v>2.5</v>
      </c>
      <c r="AI54" s="170"/>
      <c r="AJ54" s="170">
        <f t="shared" si="46"/>
        <v>5</v>
      </c>
      <c r="AK54" s="170"/>
    </row>
    <row r="55" spans="1:39" s="108" customFormat="1" ht="9" customHeight="1" x14ac:dyDescent="0.25">
      <c r="A55" s="173" t="s">
        <v>141</v>
      </c>
      <c r="B55" s="83" t="s">
        <v>48</v>
      </c>
      <c r="C55" s="84" t="s">
        <v>127</v>
      </c>
      <c r="D55" s="187">
        <v>4</v>
      </c>
      <c r="E55" s="84"/>
      <c r="F55" s="84">
        <v>5</v>
      </c>
      <c r="G55" s="187">
        <f t="shared" si="42"/>
        <v>45</v>
      </c>
      <c r="H55" s="188">
        <f t="shared" si="49"/>
        <v>15</v>
      </c>
      <c r="I55" s="188">
        <f t="shared" si="44"/>
        <v>30</v>
      </c>
      <c r="J55" s="84"/>
      <c r="K55" s="84"/>
      <c r="L55" s="84"/>
      <c r="M55" s="84"/>
      <c r="N55" s="84"/>
      <c r="O55" s="84"/>
      <c r="P55" s="84"/>
      <c r="Q55" s="189"/>
      <c r="R55" s="190"/>
      <c r="S55" s="190"/>
      <c r="T55" s="191"/>
      <c r="U55" s="84"/>
      <c r="V55" s="84"/>
      <c r="W55" s="189"/>
      <c r="X55" s="84"/>
      <c r="Y55" s="84"/>
      <c r="Z55" s="189"/>
      <c r="AA55" s="84">
        <v>15</v>
      </c>
      <c r="AB55" s="84">
        <v>30</v>
      </c>
      <c r="AC55" s="189">
        <v>4</v>
      </c>
      <c r="AD55" s="84"/>
      <c r="AE55" s="84"/>
      <c r="AF55" s="189"/>
      <c r="AG55" s="90">
        <f t="shared" si="48"/>
        <v>4</v>
      </c>
      <c r="AH55" s="192">
        <f t="shared" si="45"/>
        <v>2.5</v>
      </c>
      <c r="AI55" s="90"/>
      <c r="AJ55" s="90">
        <f t="shared" si="46"/>
        <v>4</v>
      </c>
      <c r="AK55" s="92"/>
    </row>
    <row r="56" spans="1:39" s="108" customFormat="1" ht="9" customHeight="1" thickBot="1" x14ac:dyDescent="0.3">
      <c r="A56" s="175"/>
      <c r="B56" s="176" t="s">
        <v>49</v>
      </c>
      <c r="C56" s="177" t="s">
        <v>128</v>
      </c>
      <c r="D56" s="193">
        <v>4</v>
      </c>
      <c r="E56" s="177"/>
      <c r="F56" s="177">
        <v>5</v>
      </c>
      <c r="G56" s="194">
        <f t="shared" si="42"/>
        <v>45</v>
      </c>
      <c r="H56" s="195">
        <f t="shared" si="49"/>
        <v>15</v>
      </c>
      <c r="I56" s="195">
        <f t="shared" si="44"/>
        <v>30</v>
      </c>
      <c r="J56" s="177"/>
      <c r="K56" s="177"/>
      <c r="L56" s="177"/>
      <c r="M56" s="177"/>
      <c r="N56" s="177"/>
      <c r="O56" s="177"/>
      <c r="P56" s="177"/>
      <c r="Q56" s="196"/>
      <c r="R56" s="54"/>
      <c r="S56" s="54"/>
      <c r="T56" s="196"/>
      <c r="U56" s="177"/>
      <c r="V56" s="177"/>
      <c r="W56" s="196"/>
      <c r="X56" s="177"/>
      <c r="Y56" s="177"/>
      <c r="Z56" s="196"/>
      <c r="AA56" s="177">
        <v>15</v>
      </c>
      <c r="AB56" s="177">
        <v>30</v>
      </c>
      <c r="AC56" s="196">
        <v>4</v>
      </c>
      <c r="AD56" s="177"/>
      <c r="AE56" s="177"/>
      <c r="AF56" s="196"/>
      <c r="AG56" s="197">
        <f t="shared" si="48"/>
        <v>4</v>
      </c>
      <c r="AH56" s="106">
        <f t="shared" si="45"/>
        <v>2.5</v>
      </c>
      <c r="AI56" s="198"/>
      <c r="AJ56" s="198">
        <f t="shared" si="46"/>
        <v>4</v>
      </c>
      <c r="AK56" s="199"/>
    </row>
    <row r="57" spans="1:39" s="201" customFormat="1" ht="9" customHeight="1" x14ac:dyDescent="0.25">
      <c r="A57" s="184" t="s">
        <v>142</v>
      </c>
      <c r="B57" s="155" t="s">
        <v>50</v>
      </c>
      <c r="C57" s="156" t="s">
        <v>115</v>
      </c>
      <c r="D57" s="157">
        <f t="shared" si="41"/>
        <v>5</v>
      </c>
      <c r="E57" s="156">
        <v>6</v>
      </c>
      <c r="F57" s="158"/>
      <c r="G57" s="157">
        <f t="shared" si="42"/>
        <v>30</v>
      </c>
      <c r="H57" s="159">
        <f t="shared" ref="H57:H60" si="50">O57+R57+U57+X57+AA57+AD57</f>
        <v>30</v>
      </c>
      <c r="I57" s="159">
        <f t="shared" si="44"/>
        <v>0</v>
      </c>
      <c r="J57" s="158"/>
      <c r="K57" s="158"/>
      <c r="L57" s="158"/>
      <c r="M57" s="158"/>
      <c r="N57" s="158"/>
      <c r="O57" s="158"/>
      <c r="P57" s="158"/>
      <c r="Q57" s="45"/>
      <c r="R57" s="158"/>
      <c r="S57" s="158"/>
      <c r="T57" s="45"/>
      <c r="U57" s="158"/>
      <c r="V57" s="158"/>
      <c r="W57" s="45"/>
      <c r="X57" s="158"/>
      <c r="Y57" s="158"/>
      <c r="Z57" s="45"/>
      <c r="AA57" s="158"/>
      <c r="AB57" s="158"/>
      <c r="AC57" s="45"/>
      <c r="AD57" s="159">
        <v>30</v>
      </c>
      <c r="AE57" s="158"/>
      <c r="AF57" s="46">
        <v>5</v>
      </c>
      <c r="AG57" s="160">
        <f t="shared" si="48"/>
        <v>5</v>
      </c>
      <c r="AH57" s="200">
        <f>ROUND((30+2+8)/25, 1)</f>
        <v>1.6</v>
      </c>
      <c r="AI57" s="160"/>
      <c r="AJ57" s="160"/>
      <c r="AK57" s="160"/>
    </row>
    <row r="58" spans="1:39" s="202" customFormat="1" ht="9" customHeight="1" thickBot="1" x14ac:dyDescent="0.3">
      <c r="A58" s="185"/>
      <c r="B58" s="164" t="s">
        <v>51</v>
      </c>
      <c r="C58" s="165" t="s">
        <v>116</v>
      </c>
      <c r="D58" s="168">
        <f t="shared" si="41"/>
        <v>5</v>
      </c>
      <c r="E58" s="165">
        <v>6</v>
      </c>
      <c r="F58" s="167"/>
      <c r="G58" s="168">
        <f t="shared" si="42"/>
        <v>30</v>
      </c>
      <c r="H58" s="169">
        <f t="shared" si="50"/>
        <v>30</v>
      </c>
      <c r="I58" s="169">
        <f t="shared" si="44"/>
        <v>0</v>
      </c>
      <c r="J58" s="167"/>
      <c r="K58" s="167"/>
      <c r="L58" s="167"/>
      <c r="M58" s="167"/>
      <c r="N58" s="167"/>
      <c r="O58" s="167"/>
      <c r="P58" s="167"/>
      <c r="Q58" s="75"/>
      <c r="R58" s="167"/>
      <c r="S58" s="167"/>
      <c r="T58" s="75"/>
      <c r="U58" s="167"/>
      <c r="V58" s="167"/>
      <c r="W58" s="75"/>
      <c r="X58" s="167"/>
      <c r="Y58" s="167"/>
      <c r="Z58" s="75"/>
      <c r="AA58" s="167"/>
      <c r="AB58" s="167"/>
      <c r="AC58" s="75"/>
      <c r="AD58" s="167">
        <v>30</v>
      </c>
      <c r="AE58" s="167"/>
      <c r="AF58" s="75">
        <v>5</v>
      </c>
      <c r="AG58" s="170">
        <f t="shared" si="48"/>
        <v>5</v>
      </c>
      <c r="AH58" s="171">
        <f>ROUND((30+2+8)/25, 1)</f>
        <v>1.6</v>
      </c>
      <c r="AI58" s="170"/>
      <c r="AJ58" s="170"/>
      <c r="AK58" s="170"/>
    </row>
    <row r="59" spans="1:39" s="35" customFormat="1" ht="9" customHeight="1" x14ac:dyDescent="0.25">
      <c r="A59" s="173" t="s">
        <v>143</v>
      </c>
      <c r="B59" s="83" t="s">
        <v>52</v>
      </c>
      <c r="C59" s="84" t="s">
        <v>117</v>
      </c>
      <c r="D59" s="85">
        <f t="shared" si="41"/>
        <v>5</v>
      </c>
      <c r="E59" s="84">
        <v>5</v>
      </c>
      <c r="F59" s="86"/>
      <c r="G59" s="85">
        <f t="shared" si="42"/>
        <v>45</v>
      </c>
      <c r="H59" s="87">
        <f t="shared" si="50"/>
        <v>30</v>
      </c>
      <c r="I59" s="87">
        <f t="shared" si="44"/>
        <v>15</v>
      </c>
      <c r="J59" s="86"/>
      <c r="K59" s="86"/>
      <c r="L59" s="86"/>
      <c r="M59" s="86"/>
      <c r="N59" s="86"/>
      <c r="O59" s="86"/>
      <c r="P59" s="86"/>
      <c r="Q59" s="88"/>
      <c r="R59" s="86"/>
      <c r="S59" s="86"/>
      <c r="T59" s="88"/>
      <c r="U59" s="86"/>
      <c r="V59" s="86"/>
      <c r="W59" s="88"/>
      <c r="X59" s="86"/>
      <c r="Y59" s="86"/>
      <c r="Z59" s="88"/>
      <c r="AA59" s="87">
        <v>30</v>
      </c>
      <c r="AB59" s="87">
        <v>15</v>
      </c>
      <c r="AC59" s="89">
        <v>5</v>
      </c>
      <c r="AD59" s="86"/>
      <c r="AE59" s="86"/>
      <c r="AF59" s="88"/>
      <c r="AG59" s="136">
        <f t="shared" si="48"/>
        <v>5</v>
      </c>
      <c r="AH59" s="174">
        <f>ROUND((45+4+8+6)/25, 1)</f>
        <v>2.5</v>
      </c>
      <c r="AI59" s="136"/>
      <c r="AJ59" s="136">
        <f t="shared" si="46"/>
        <v>5</v>
      </c>
      <c r="AK59" s="144"/>
    </row>
    <row r="60" spans="1:39" s="35" customFormat="1" ht="9.6" customHeight="1" thickBot="1" x14ac:dyDescent="0.3">
      <c r="A60" s="175"/>
      <c r="B60" s="93" t="s">
        <v>53</v>
      </c>
      <c r="C60" s="94" t="s">
        <v>118</v>
      </c>
      <c r="D60" s="85">
        <f t="shared" si="41"/>
        <v>5</v>
      </c>
      <c r="E60" s="94">
        <v>5</v>
      </c>
      <c r="F60" s="21"/>
      <c r="G60" s="30">
        <f t="shared" si="42"/>
        <v>45</v>
      </c>
      <c r="H60" s="29">
        <f t="shared" si="50"/>
        <v>30</v>
      </c>
      <c r="I60" s="29">
        <f t="shared" si="44"/>
        <v>15</v>
      </c>
      <c r="J60" s="21"/>
      <c r="K60" s="21"/>
      <c r="L60" s="21"/>
      <c r="M60" s="21"/>
      <c r="N60" s="21"/>
      <c r="O60" s="21"/>
      <c r="P60" s="21"/>
      <c r="Q60" s="31"/>
      <c r="R60" s="21"/>
      <c r="S60" s="21"/>
      <c r="T60" s="31"/>
      <c r="U60" s="21"/>
      <c r="V60" s="21"/>
      <c r="W60" s="31"/>
      <c r="X60" s="21"/>
      <c r="Y60" s="21"/>
      <c r="Z60" s="31"/>
      <c r="AA60" s="21">
        <v>30</v>
      </c>
      <c r="AB60" s="21">
        <v>15</v>
      </c>
      <c r="AC60" s="31">
        <v>5</v>
      </c>
      <c r="AD60" s="21"/>
      <c r="AE60" s="21"/>
      <c r="AF60" s="31"/>
      <c r="AG60" s="136">
        <f t="shared" si="48"/>
        <v>5</v>
      </c>
      <c r="AH60" s="97">
        <f>ROUND((45+4+8+6)/25, 1)</f>
        <v>2.5</v>
      </c>
      <c r="AI60" s="96"/>
      <c r="AJ60" s="96">
        <f t="shared" si="46"/>
        <v>5</v>
      </c>
      <c r="AK60" s="98"/>
    </row>
    <row r="61" spans="1:39" s="150" customFormat="1" ht="6" customHeight="1" x14ac:dyDescent="0.25">
      <c r="A61" s="147" t="s">
        <v>4</v>
      </c>
      <c r="B61" s="147"/>
      <c r="C61" s="110"/>
      <c r="D61" s="111">
        <f>SUM(D49:D60)-D50-D52-D54-D56-D58-D60</f>
        <v>30</v>
      </c>
      <c r="E61" s="110"/>
      <c r="F61" s="110"/>
      <c r="G61" s="111">
        <f>SUM(G49:G60)-G50-G52-G54-G56-G58-G60</f>
        <v>255</v>
      </c>
      <c r="H61" s="111">
        <f t="shared" ref="H61:AF61" si="51">SUM(H49:H60)-H50-H52-H54-H56-H58-H60</f>
        <v>150</v>
      </c>
      <c r="I61" s="111">
        <f>SUM(I49:I60)-I50-I52-I54-I56-I58-I60</f>
        <v>105</v>
      </c>
      <c r="J61" s="111">
        <f t="shared" si="51"/>
        <v>0</v>
      </c>
      <c r="K61" s="111">
        <f t="shared" si="51"/>
        <v>0</v>
      </c>
      <c r="L61" s="111">
        <f t="shared" si="51"/>
        <v>0</v>
      </c>
      <c r="M61" s="111">
        <f t="shared" si="51"/>
        <v>0</v>
      </c>
      <c r="N61" s="111">
        <f t="shared" si="51"/>
        <v>0</v>
      </c>
      <c r="O61" s="111">
        <f t="shared" si="51"/>
        <v>0</v>
      </c>
      <c r="P61" s="111">
        <f t="shared" si="51"/>
        <v>0</v>
      </c>
      <c r="Q61" s="112">
        <f t="shared" si="51"/>
        <v>0</v>
      </c>
      <c r="R61" s="111">
        <f t="shared" si="51"/>
        <v>0</v>
      </c>
      <c r="S61" s="111">
        <f t="shared" si="51"/>
        <v>0</v>
      </c>
      <c r="T61" s="112">
        <f t="shared" si="51"/>
        <v>0</v>
      </c>
      <c r="U61" s="111">
        <f t="shared" si="51"/>
        <v>30</v>
      </c>
      <c r="V61" s="111">
        <f t="shared" si="51"/>
        <v>15</v>
      </c>
      <c r="W61" s="112">
        <f t="shared" si="51"/>
        <v>5</v>
      </c>
      <c r="X61" s="111">
        <f t="shared" si="51"/>
        <v>15</v>
      </c>
      <c r="Y61" s="111">
        <f t="shared" si="51"/>
        <v>30</v>
      </c>
      <c r="Z61" s="112">
        <f t="shared" si="51"/>
        <v>5</v>
      </c>
      <c r="AA61" s="111">
        <f t="shared" si="51"/>
        <v>45</v>
      </c>
      <c r="AB61" s="111">
        <f t="shared" si="51"/>
        <v>45</v>
      </c>
      <c r="AC61" s="112">
        <f t="shared" si="51"/>
        <v>9</v>
      </c>
      <c r="AD61" s="111">
        <f t="shared" si="51"/>
        <v>60</v>
      </c>
      <c r="AE61" s="111">
        <f t="shared" si="51"/>
        <v>15</v>
      </c>
      <c r="AF61" s="112">
        <f t="shared" si="51"/>
        <v>11</v>
      </c>
      <c r="AG61" s="113">
        <f>SUM(AG49:AG60)-AG50-AG52-AG54-AG56-AG58-AG60</f>
        <v>30</v>
      </c>
      <c r="AH61" s="148">
        <f>SUM(AH49:AH60)-AH50-AH52-AH54-AH56-AH58-AH60</f>
        <v>14.100000000000001</v>
      </c>
      <c r="AI61" s="113"/>
      <c r="AJ61" s="148">
        <f>SUM(AJ49:AJ60)-AJ50-AJ52-AJ54-AJ56-AJ58-AJ60</f>
        <v>25</v>
      </c>
      <c r="AK61" s="114"/>
      <c r="AL61" s="149"/>
      <c r="AM61" s="149"/>
    </row>
    <row r="62" spans="1:39" s="35" customFormat="1" ht="9.6" customHeight="1" x14ac:dyDescent="0.25">
      <c r="A62" s="203" t="s">
        <v>108</v>
      </c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5"/>
    </row>
    <row r="63" spans="1:39" s="35" customFormat="1" ht="9.6" customHeight="1" x14ac:dyDescent="0.25">
      <c r="A63" s="19">
        <v>40</v>
      </c>
      <c r="B63" s="206" t="s">
        <v>121</v>
      </c>
      <c r="C63" s="207" t="s">
        <v>122</v>
      </c>
      <c r="D63" s="85">
        <f>Q63+T63+W63+Z63+AC63+AF63</f>
        <v>4</v>
      </c>
      <c r="E63" s="208"/>
      <c r="F63" s="94">
        <v>4</v>
      </c>
      <c r="G63" s="30">
        <f>H63+I63+J63+K63+L63+M63+N63</f>
        <v>30</v>
      </c>
      <c r="H63" s="208"/>
      <c r="I63" s="208"/>
      <c r="J63" s="208"/>
      <c r="K63" s="208"/>
      <c r="L63" s="208"/>
      <c r="M63" s="94">
        <f>Y63</f>
        <v>30</v>
      </c>
      <c r="N63" s="208"/>
      <c r="O63" s="208"/>
      <c r="P63" s="208"/>
      <c r="Q63" s="104"/>
      <c r="R63" s="94"/>
      <c r="S63" s="94"/>
      <c r="T63" s="104"/>
      <c r="U63" s="94"/>
      <c r="V63" s="94"/>
      <c r="W63" s="104"/>
      <c r="X63" s="94"/>
      <c r="Y63" s="94">
        <v>30</v>
      </c>
      <c r="Z63" s="104">
        <v>4</v>
      </c>
      <c r="AA63" s="94"/>
      <c r="AB63" s="94"/>
      <c r="AC63" s="104"/>
      <c r="AD63" s="94"/>
      <c r="AE63" s="94"/>
      <c r="AF63" s="31"/>
      <c r="AG63" s="145">
        <f>Z63</f>
        <v>4</v>
      </c>
      <c r="AH63" s="97">
        <f>ROUND((30+8)/25, 1)</f>
        <v>1.5</v>
      </c>
      <c r="AI63" s="145"/>
      <c r="AJ63" s="145"/>
      <c r="AK63" s="145"/>
    </row>
    <row r="64" spans="1:39" s="35" customFormat="1" ht="9.6" customHeight="1" x14ac:dyDescent="0.25">
      <c r="A64" s="19">
        <v>41</v>
      </c>
      <c r="B64" s="209" t="s">
        <v>145</v>
      </c>
      <c r="C64" s="207" t="s">
        <v>123</v>
      </c>
      <c r="D64" s="85">
        <f t="shared" ref="D64:D65" si="52">Q64+T64+W64+Z64+AC64+AF64</f>
        <v>6</v>
      </c>
      <c r="E64" s="208"/>
      <c r="F64" s="94">
        <v>5</v>
      </c>
      <c r="G64" s="30">
        <f t="shared" ref="G64:G65" si="53">H64+I64+J64+K64+L64+M64+N64</f>
        <v>30</v>
      </c>
      <c r="H64" s="208"/>
      <c r="I64" s="208"/>
      <c r="J64" s="208"/>
      <c r="K64" s="208"/>
      <c r="L64" s="208"/>
      <c r="M64" s="94">
        <f>AB64</f>
        <v>30</v>
      </c>
      <c r="N64" s="208"/>
      <c r="O64" s="208"/>
      <c r="P64" s="208"/>
      <c r="Q64" s="104"/>
      <c r="R64" s="94"/>
      <c r="S64" s="94"/>
      <c r="T64" s="104"/>
      <c r="U64" s="94"/>
      <c r="V64" s="94"/>
      <c r="W64" s="104"/>
      <c r="X64" s="94"/>
      <c r="Y64" s="94"/>
      <c r="Z64" s="104"/>
      <c r="AA64" s="94"/>
      <c r="AB64" s="94">
        <v>30</v>
      </c>
      <c r="AC64" s="104">
        <v>6</v>
      </c>
      <c r="AD64" s="94"/>
      <c r="AE64" s="94"/>
      <c r="AF64" s="31"/>
      <c r="AG64" s="145">
        <f>AC64</f>
        <v>6</v>
      </c>
      <c r="AH64" s="97">
        <f t="shared" ref="AH64:AH65" si="54">ROUND((30+8)/25, 1)</f>
        <v>1.5</v>
      </c>
      <c r="AI64" s="145"/>
      <c r="AJ64" s="145"/>
      <c r="AK64" s="145"/>
    </row>
    <row r="65" spans="1:39" s="35" customFormat="1" ht="9.6" customHeight="1" x14ac:dyDescent="0.25">
      <c r="A65" s="19">
        <v>42</v>
      </c>
      <c r="B65" s="209" t="s">
        <v>146</v>
      </c>
      <c r="C65" s="207" t="s">
        <v>124</v>
      </c>
      <c r="D65" s="85">
        <f t="shared" si="52"/>
        <v>6</v>
      </c>
      <c r="E65" s="208"/>
      <c r="F65" s="94">
        <v>6</v>
      </c>
      <c r="G65" s="30">
        <f t="shared" si="53"/>
        <v>30</v>
      </c>
      <c r="H65" s="208"/>
      <c r="I65" s="208"/>
      <c r="J65" s="208"/>
      <c r="K65" s="208"/>
      <c r="L65" s="208"/>
      <c r="M65" s="210">
        <f>AE65</f>
        <v>30</v>
      </c>
      <c r="N65" s="208"/>
      <c r="O65" s="208"/>
      <c r="P65" s="208"/>
      <c r="Q65" s="104"/>
      <c r="R65" s="94"/>
      <c r="S65" s="94"/>
      <c r="T65" s="104"/>
      <c r="U65" s="94"/>
      <c r="V65" s="94"/>
      <c r="W65" s="104"/>
      <c r="X65" s="94"/>
      <c r="Y65" s="94"/>
      <c r="Z65" s="104"/>
      <c r="AA65" s="94"/>
      <c r="AB65" s="29"/>
      <c r="AC65" s="95"/>
      <c r="AD65" s="21"/>
      <c r="AE65" s="29">
        <v>30</v>
      </c>
      <c r="AF65" s="95">
        <v>6</v>
      </c>
      <c r="AG65" s="211">
        <f>AF65</f>
        <v>6</v>
      </c>
      <c r="AH65" s="97">
        <f t="shared" si="54"/>
        <v>1.5</v>
      </c>
      <c r="AI65" s="145"/>
      <c r="AJ65" s="145"/>
      <c r="AK65" s="145"/>
    </row>
    <row r="66" spans="1:39" s="150" customFormat="1" ht="6" customHeight="1" x14ac:dyDescent="0.25">
      <c r="A66" s="147" t="s">
        <v>4</v>
      </c>
      <c r="B66" s="147"/>
      <c r="C66" s="110"/>
      <c r="D66" s="111">
        <f>D63+D64+D65</f>
        <v>16</v>
      </c>
      <c r="E66" s="110"/>
      <c r="F66" s="110"/>
      <c r="G66" s="111">
        <f>G63+G64+G65</f>
        <v>90</v>
      </c>
      <c r="H66" s="111">
        <f t="shared" ref="H66:AH66" si="55">H63+H64+H65</f>
        <v>0</v>
      </c>
      <c r="I66" s="111">
        <f t="shared" si="55"/>
        <v>0</v>
      </c>
      <c r="J66" s="111">
        <f t="shared" si="55"/>
        <v>0</v>
      </c>
      <c r="K66" s="111">
        <f t="shared" si="55"/>
        <v>0</v>
      </c>
      <c r="L66" s="111">
        <f t="shared" si="55"/>
        <v>0</v>
      </c>
      <c r="M66" s="111">
        <f t="shared" si="55"/>
        <v>90</v>
      </c>
      <c r="N66" s="111">
        <f t="shared" si="55"/>
        <v>0</v>
      </c>
      <c r="O66" s="111">
        <f t="shared" si="55"/>
        <v>0</v>
      </c>
      <c r="P66" s="111">
        <f t="shared" si="55"/>
        <v>0</v>
      </c>
      <c r="Q66" s="112">
        <f t="shared" si="55"/>
        <v>0</v>
      </c>
      <c r="R66" s="111">
        <f t="shared" si="55"/>
        <v>0</v>
      </c>
      <c r="S66" s="111">
        <f t="shared" si="55"/>
        <v>0</v>
      </c>
      <c r="T66" s="112">
        <f t="shared" si="55"/>
        <v>0</v>
      </c>
      <c r="U66" s="111">
        <f t="shared" si="55"/>
        <v>0</v>
      </c>
      <c r="V66" s="111">
        <f t="shared" si="55"/>
        <v>0</v>
      </c>
      <c r="W66" s="112">
        <f t="shared" si="55"/>
        <v>0</v>
      </c>
      <c r="X66" s="111">
        <f t="shared" si="55"/>
        <v>0</v>
      </c>
      <c r="Y66" s="111">
        <f t="shared" si="55"/>
        <v>30</v>
      </c>
      <c r="Z66" s="112">
        <f t="shared" si="55"/>
        <v>4</v>
      </c>
      <c r="AA66" s="111">
        <f t="shared" si="55"/>
        <v>0</v>
      </c>
      <c r="AB66" s="111">
        <f t="shared" si="55"/>
        <v>30</v>
      </c>
      <c r="AC66" s="112">
        <f t="shared" si="55"/>
        <v>6</v>
      </c>
      <c r="AD66" s="111">
        <f t="shared" si="55"/>
        <v>0</v>
      </c>
      <c r="AE66" s="111">
        <f t="shared" si="55"/>
        <v>30</v>
      </c>
      <c r="AF66" s="112">
        <f t="shared" si="55"/>
        <v>6</v>
      </c>
      <c r="AG66" s="111">
        <f t="shared" si="55"/>
        <v>16</v>
      </c>
      <c r="AH66" s="212">
        <f t="shared" si="55"/>
        <v>4.5</v>
      </c>
      <c r="AI66" s="113"/>
      <c r="AJ66" s="113">
        <f>SUM(AJ63:AJ65)</f>
        <v>0</v>
      </c>
      <c r="AK66" s="114"/>
    </row>
    <row r="67" spans="1:39" s="35" customFormat="1" ht="9.6" customHeight="1" x14ac:dyDescent="0.25">
      <c r="A67" s="203" t="s">
        <v>125</v>
      </c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5"/>
    </row>
    <row r="68" spans="1:39" s="35" customFormat="1" ht="15" customHeight="1" x14ac:dyDescent="0.25">
      <c r="A68" s="27">
        <v>43</v>
      </c>
      <c r="B68" s="125" t="s">
        <v>152</v>
      </c>
      <c r="C68" s="94" t="s">
        <v>119</v>
      </c>
      <c r="D68" s="30">
        <f>Z68</f>
        <v>5</v>
      </c>
      <c r="E68" s="21"/>
      <c r="F68" s="94">
        <v>4</v>
      </c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31"/>
      <c r="R68" s="21"/>
      <c r="S68" s="21"/>
      <c r="T68" s="31"/>
      <c r="U68" s="21"/>
      <c r="V68" s="21"/>
      <c r="W68" s="31"/>
      <c r="X68" s="21"/>
      <c r="Y68" s="21"/>
      <c r="Z68" s="95">
        <v>5</v>
      </c>
      <c r="AA68" s="21"/>
      <c r="AB68" s="21"/>
      <c r="AC68" s="31"/>
      <c r="AD68" s="21"/>
      <c r="AE68" s="21"/>
      <c r="AF68" s="31"/>
      <c r="AG68" s="96">
        <f>D68</f>
        <v>5</v>
      </c>
      <c r="AH68" s="127">
        <v>4</v>
      </c>
      <c r="AI68" s="96"/>
      <c r="AJ68" s="96"/>
      <c r="AK68" s="98"/>
    </row>
    <row r="69" spans="1:39" s="220" customFormat="1" ht="6.75" customHeight="1" x14ac:dyDescent="0.25">
      <c r="A69" s="111"/>
      <c r="B69" s="213" t="s">
        <v>4</v>
      </c>
      <c r="C69" s="214"/>
      <c r="D69" s="111">
        <f>D68</f>
        <v>5</v>
      </c>
      <c r="E69" s="215"/>
      <c r="F69" s="214"/>
      <c r="G69" s="215">
        <v>0</v>
      </c>
      <c r="H69" s="215">
        <v>0</v>
      </c>
      <c r="I69" s="215">
        <v>0</v>
      </c>
      <c r="J69" s="215">
        <v>0</v>
      </c>
      <c r="K69" s="215">
        <v>0</v>
      </c>
      <c r="L69" s="215">
        <v>0</v>
      </c>
      <c r="M69" s="215">
        <v>0</v>
      </c>
      <c r="N69" s="215">
        <v>0</v>
      </c>
      <c r="O69" s="215">
        <v>0</v>
      </c>
      <c r="P69" s="215">
        <v>0</v>
      </c>
      <c r="Q69" s="216"/>
      <c r="R69" s="215">
        <v>0</v>
      </c>
      <c r="S69" s="215">
        <v>0</v>
      </c>
      <c r="T69" s="216"/>
      <c r="U69" s="215">
        <v>0</v>
      </c>
      <c r="V69" s="215">
        <v>0</v>
      </c>
      <c r="W69" s="216"/>
      <c r="X69" s="215">
        <v>0</v>
      </c>
      <c r="Y69" s="215">
        <v>0</v>
      </c>
      <c r="Z69" s="112">
        <f>Z68</f>
        <v>5</v>
      </c>
      <c r="AA69" s="215">
        <v>0</v>
      </c>
      <c r="AB69" s="215">
        <v>0</v>
      </c>
      <c r="AC69" s="216"/>
      <c r="AD69" s="215">
        <v>0</v>
      </c>
      <c r="AE69" s="215">
        <v>0</v>
      </c>
      <c r="AF69" s="216"/>
      <c r="AG69" s="217">
        <f>D69</f>
        <v>5</v>
      </c>
      <c r="AH69" s="218">
        <v>4</v>
      </c>
      <c r="AI69" s="217"/>
      <c r="AJ69" s="217">
        <f>AJ68</f>
        <v>0</v>
      </c>
      <c r="AK69" s="219"/>
    </row>
    <row r="70" spans="1:39" s="230" customFormat="1" ht="8.25" customHeight="1" x14ac:dyDescent="0.25">
      <c r="A70" s="221" t="s">
        <v>54</v>
      </c>
      <c r="B70" s="221"/>
      <c r="C70" s="222"/>
      <c r="D70" s="223">
        <f>D34+D13+D47+D61+D66+D69</f>
        <v>180</v>
      </c>
      <c r="E70" s="224"/>
      <c r="F70" s="224"/>
      <c r="G70" s="223">
        <f t="shared" ref="G70:Y70" si="56">G13+G34+G47+G61+G66</f>
        <v>1665</v>
      </c>
      <c r="H70" s="223">
        <f t="shared" si="56"/>
        <v>720</v>
      </c>
      <c r="I70" s="223">
        <f t="shared" si="56"/>
        <v>675</v>
      </c>
      <c r="J70" s="223">
        <f t="shared" si="56"/>
        <v>0</v>
      </c>
      <c r="K70" s="223">
        <f t="shared" si="56"/>
        <v>0</v>
      </c>
      <c r="L70" s="223">
        <f t="shared" si="56"/>
        <v>180</v>
      </c>
      <c r="M70" s="223">
        <f t="shared" si="56"/>
        <v>90</v>
      </c>
      <c r="N70" s="223">
        <f t="shared" si="56"/>
        <v>0</v>
      </c>
      <c r="O70" s="223">
        <f t="shared" si="56"/>
        <v>105</v>
      </c>
      <c r="P70" s="223">
        <f t="shared" si="56"/>
        <v>195</v>
      </c>
      <c r="Q70" s="225">
        <f>Q13+Q34+Q47+Q61+Q66+Q69</f>
        <v>30</v>
      </c>
      <c r="R70" s="223">
        <f>R13+R34+R47+R61+R66</f>
        <v>120</v>
      </c>
      <c r="S70" s="223">
        <f t="shared" si="56"/>
        <v>195</v>
      </c>
      <c r="T70" s="225">
        <f>T13+T34+T47+T61+T66+T69</f>
        <v>30</v>
      </c>
      <c r="U70" s="223">
        <f t="shared" si="56"/>
        <v>165</v>
      </c>
      <c r="V70" s="223">
        <f t="shared" si="56"/>
        <v>135</v>
      </c>
      <c r="W70" s="225">
        <f>W13+W34+W47+W61+W66+W69</f>
        <v>30</v>
      </c>
      <c r="X70" s="223">
        <f t="shared" si="56"/>
        <v>120</v>
      </c>
      <c r="Y70" s="223">
        <f t="shared" si="56"/>
        <v>150</v>
      </c>
      <c r="Z70" s="225">
        <f>Z13+Z34+Z47+Z61+Z66+Z69</f>
        <v>30</v>
      </c>
      <c r="AA70" s="223">
        <f t="shared" ref="AA70:AE70" si="57">AA13+AA34+AA47+AA61+AA66</f>
        <v>90</v>
      </c>
      <c r="AB70" s="223">
        <f t="shared" si="57"/>
        <v>165</v>
      </c>
      <c r="AC70" s="225">
        <f>AC13+AC34+AC47+AC61+AC66+AC69</f>
        <v>30</v>
      </c>
      <c r="AD70" s="223">
        <f t="shared" si="57"/>
        <v>120</v>
      </c>
      <c r="AE70" s="223">
        <f t="shared" si="57"/>
        <v>105</v>
      </c>
      <c r="AF70" s="225">
        <f>AF13+AF34+AF47+AF61+AF66+AF69</f>
        <v>30</v>
      </c>
      <c r="AG70" s="226">
        <f>AG13+AG34+AG47+AG61+AG66+AG69</f>
        <v>61</v>
      </c>
      <c r="AH70" s="226">
        <f>AH13+AH34+AH47+AH61+AH66+AH69</f>
        <v>90.9</v>
      </c>
      <c r="AI70" s="227"/>
      <c r="AJ70" s="226">
        <f>AJ13+AJ34+AJ47+AJ61+AJ66+AJ69</f>
        <v>105</v>
      </c>
      <c r="AK70" s="228"/>
      <c r="AL70" s="229"/>
      <c r="AM70" s="229"/>
    </row>
    <row r="71" spans="1:39" s="35" customFormat="1" ht="9" customHeight="1" x14ac:dyDescent="0.25">
      <c r="A71" s="231" t="s">
        <v>55</v>
      </c>
      <c r="B71" s="232"/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233"/>
      <c r="O71" s="234">
        <f>O70/15</f>
        <v>7</v>
      </c>
      <c r="P71" s="234">
        <f>P70/15</f>
        <v>13</v>
      </c>
      <c r="Q71" s="235"/>
      <c r="R71" s="234">
        <f>R70/15</f>
        <v>8</v>
      </c>
      <c r="S71" s="234">
        <f>S70/15</f>
        <v>13</v>
      </c>
      <c r="T71" s="235"/>
      <c r="U71" s="234">
        <f>U70/15</f>
        <v>11</v>
      </c>
      <c r="V71" s="234">
        <f>V70/15</f>
        <v>9</v>
      </c>
      <c r="W71" s="235"/>
      <c r="X71" s="234">
        <f>X70/15</f>
        <v>8</v>
      </c>
      <c r="Y71" s="234">
        <f>Y70/15</f>
        <v>10</v>
      </c>
      <c r="Z71" s="235"/>
      <c r="AA71" s="234">
        <f>AA70/15</f>
        <v>6</v>
      </c>
      <c r="AB71" s="234">
        <f>AB70/15</f>
        <v>11</v>
      </c>
      <c r="AC71" s="235"/>
      <c r="AD71" s="234">
        <f>AD70/15</f>
        <v>8</v>
      </c>
      <c r="AE71" s="234">
        <f>AE70/15</f>
        <v>7</v>
      </c>
      <c r="AF71" s="235"/>
      <c r="AG71" s="236"/>
      <c r="AH71" s="237">
        <f>Q71+T71+W71+Z71+AC71+AF71</f>
        <v>0</v>
      </c>
      <c r="AI71" s="236"/>
      <c r="AJ71" s="236"/>
      <c r="AK71" s="236"/>
      <c r="AM71" s="238"/>
    </row>
    <row r="72" spans="1:39" s="35" customFormat="1" ht="8.85" customHeight="1" x14ac:dyDescent="0.25">
      <c r="A72" s="239"/>
      <c r="B72" s="239"/>
      <c r="C72" s="239"/>
      <c r="D72" s="239"/>
      <c r="E72" s="239"/>
      <c r="F72" s="239"/>
      <c r="G72" s="239"/>
      <c r="H72" s="239"/>
      <c r="I72" s="240"/>
      <c r="J72" s="240"/>
      <c r="K72" s="240"/>
      <c r="L72" s="240"/>
      <c r="M72" s="240"/>
      <c r="N72" s="241"/>
      <c r="O72" s="242">
        <f>O71+P71</f>
        <v>20</v>
      </c>
      <c r="P72" s="243"/>
      <c r="Q72" s="244"/>
      <c r="R72" s="242">
        <f>R71+S71</f>
        <v>21</v>
      </c>
      <c r="S72" s="243"/>
      <c r="T72" s="244"/>
      <c r="U72" s="242">
        <f>U71+V71</f>
        <v>20</v>
      </c>
      <c r="V72" s="243"/>
      <c r="W72" s="244"/>
      <c r="X72" s="242">
        <f>X71+Y71</f>
        <v>18</v>
      </c>
      <c r="Y72" s="243"/>
      <c r="Z72" s="244"/>
      <c r="AA72" s="242">
        <f>AA71+AB71</f>
        <v>17</v>
      </c>
      <c r="AB72" s="243"/>
      <c r="AC72" s="244"/>
      <c r="AD72" s="242">
        <f>AD71+AE71</f>
        <v>15</v>
      </c>
      <c r="AE72" s="243"/>
      <c r="AF72" s="245"/>
      <c r="AG72" s="236"/>
      <c r="AH72" s="237">
        <f>O70+P70+R70+S70+U70+V70+X70+Y70+AA70+AB70+AD70+AE70</f>
        <v>1665</v>
      </c>
      <c r="AI72" s="236"/>
      <c r="AJ72" s="236"/>
      <c r="AK72" s="236"/>
    </row>
    <row r="73" spans="1:39" s="35" customFormat="1" ht="9" customHeight="1" x14ac:dyDescent="0.25">
      <c r="A73" s="246"/>
      <c r="B73" s="246"/>
      <c r="C73" s="246"/>
      <c r="D73" s="246"/>
      <c r="E73" s="246"/>
      <c r="F73" s="246"/>
      <c r="G73" s="246"/>
      <c r="H73" s="246"/>
      <c r="I73" s="247"/>
      <c r="J73" s="247"/>
      <c r="K73" s="248" t="s">
        <v>167</v>
      </c>
      <c r="L73" s="248"/>
      <c r="M73" s="248"/>
      <c r="N73" s="249"/>
      <c r="O73" s="250">
        <v>2</v>
      </c>
      <c r="P73" s="251">
        <v>6</v>
      </c>
      <c r="Q73" s="244"/>
      <c r="R73" s="250">
        <v>5</v>
      </c>
      <c r="S73" s="251">
        <v>4</v>
      </c>
      <c r="T73" s="244"/>
      <c r="U73" s="250">
        <v>3</v>
      </c>
      <c r="V73" s="251">
        <v>4</v>
      </c>
      <c r="W73" s="244"/>
      <c r="X73" s="250">
        <v>5</v>
      </c>
      <c r="Y73" s="251">
        <v>3</v>
      </c>
      <c r="Z73" s="244"/>
      <c r="AA73" s="250">
        <v>2</v>
      </c>
      <c r="AB73" s="251">
        <v>4</v>
      </c>
      <c r="AC73" s="244"/>
      <c r="AD73" s="250">
        <v>4</v>
      </c>
      <c r="AE73" s="251">
        <v>2</v>
      </c>
      <c r="AF73" s="252"/>
      <c r="AG73" s="236"/>
      <c r="AH73" s="236"/>
      <c r="AI73" s="236"/>
      <c r="AJ73" s="236"/>
      <c r="AK73" s="236"/>
      <c r="AM73" s="253"/>
    </row>
    <row r="74" spans="1:39" ht="3.6" customHeight="1" thickBot="1" x14ac:dyDescent="0.3">
      <c r="G74" s="256"/>
    </row>
    <row r="75" spans="1:39" s="264" customFormat="1" ht="54" hidden="1" customHeight="1" x14ac:dyDescent="0.25">
      <c r="A75" s="258" t="s">
        <v>61</v>
      </c>
      <c r="B75" s="259"/>
      <c r="C75" s="259"/>
      <c r="D75" s="259"/>
      <c r="E75" s="259"/>
      <c r="F75" s="259"/>
      <c r="G75" s="259"/>
      <c r="H75" s="259"/>
      <c r="I75" s="259"/>
      <c r="J75" s="259"/>
      <c r="K75" s="259"/>
      <c r="L75" s="260"/>
      <c r="M75" s="261"/>
      <c r="N75" s="261"/>
      <c r="O75" s="261"/>
      <c r="P75" s="261"/>
      <c r="Q75" s="262"/>
      <c r="R75" s="261"/>
      <c r="S75" s="261"/>
      <c r="T75" s="262"/>
      <c r="U75" s="261"/>
      <c r="V75" s="261"/>
      <c r="W75" s="262"/>
      <c r="X75" s="261"/>
      <c r="Y75" s="261"/>
      <c r="Z75" s="262"/>
      <c r="AA75" s="261"/>
      <c r="AB75" s="261"/>
      <c r="AC75" s="262"/>
      <c r="AD75" s="261"/>
      <c r="AE75" s="261"/>
      <c r="AF75" s="262"/>
      <c r="AG75" s="263"/>
      <c r="AH75" s="263"/>
      <c r="AI75" s="261"/>
      <c r="AJ75" s="261"/>
      <c r="AK75" s="261"/>
    </row>
    <row r="76" spans="1:39" s="264" customFormat="1" ht="18.75" hidden="1" customHeight="1" x14ac:dyDescent="0.25">
      <c r="A76" s="265" t="s">
        <v>56</v>
      </c>
      <c r="B76" s="266"/>
      <c r="C76" s="266"/>
      <c r="D76" s="266"/>
      <c r="E76" s="266"/>
      <c r="F76" s="266"/>
      <c r="G76" s="266"/>
      <c r="H76" s="266"/>
      <c r="I76" s="266"/>
      <c r="J76" s="267" t="s">
        <v>63</v>
      </c>
      <c r="K76" s="267"/>
      <c r="L76" s="267"/>
      <c r="M76" s="261"/>
      <c r="N76" s="261"/>
      <c r="O76" s="261"/>
      <c r="P76" s="261"/>
      <c r="Q76" s="262"/>
      <c r="R76" s="261"/>
      <c r="S76" s="261"/>
      <c r="T76" s="262"/>
      <c r="U76" s="261"/>
      <c r="V76" s="261"/>
      <c r="W76" s="262"/>
      <c r="X76" s="261"/>
      <c r="Y76" s="261"/>
      <c r="Z76" s="262"/>
      <c r="AA76" s="261"/>
      <c r="AB76" s="261"/>
      <c r="AC76" s="262"/>
      <c r="AD76" s="261"/>
      <c r="AE76" s="261"/>
      <c r="AF76" s="262"/>
      <c r="AG76" s="263"/>
      <c r="AH76" s="263"/>
      <c r="AI76" s="261"/>
      <c r="AJ76" s="261"/>
      <c r="AK76" s="261"/>
    </row>
    <row r="77" spans="1:39" s="264" customFormat="1" ht="17.25" hidden="1" customHeight="1" x14ac:dyDescent="0.25">
      <c r="A77" s="268"/>
      <c r="B77" s="269"/>
      <c r="C77" s="269"/>
      <c r="D77" s="269"/>
      <c r="E77" s="269"/>
      <c r="F77" s="269"/>
      <c r="G77" s="269"/>
      <c r="H77" s="269"/>
      <c r="I77" s="269"/>
      <c r="J77" s="270">
        <v>1</v>
      </c>
      <c r="K77" s="271"/>
      <c r="L77" s="271"/>
      <c r="M77" s="261"/>
      <c r="N77" s="261"/>
      <c r="O77" s="261"/>
      <c r="P77" s="261"/>
      <c r="Q77" s="262"/>
      <c r="R77" s="261"/>
      <c r="S77" s="261"/>
      <c r="T77" s="262"/>
      <c r="U77" s="261"/>
      <c r="V77" s="261"/>
      <c r="W77" s="262"/>
      <c r="X77" s="261"/>
      <c r="Y77" s="261"/>
      <c r="Z77" s="262"/>
      <c r="AA77" s="261"/>
      <c r="AB77" s="261"/>
      <c r="AC77" s="262"/>
      <c r="AD77" s="261"/>
      <c r="AE77" s="261"/>
      <c r="AF77" s="262"/>
      <c r="AG77" s="263"/>
      <c r="AH77" s="263"/>
      <c r="AI77" s="261"/>
      <c r="AJ77" s="261"/>
      <c r="AK77" s="261"/>
    </row>
    <row r="78" spans="1:39" s="264" customFormat="1" ht="30.75" hidden="1" customHeight="1" x14ac:dyDescent="0.25">
      <c r="A78" s="272" t="s">
        <v>57</v>
      </c>
      <c r="B78" s="272"/>
      <c r="C78" s="272"/>
      <c r="D78" s="272"/>
      <c r="E78" s="272"/>
      <c r="F78" s="272"/>
      <c r="G78" s="272"/>
      <c r="H78" s="272"/>
      <c r="I78" s="272"/>
      <c r="J78" s="270">
        <f>AG70/D70</f>
        <v>0.33888888888888891</v>
      </c>
      <c r="K78" s="271"/>
      <c r="L78" s="271"/>
      <c r="M78" s="261"/>
      <c r="N78" s="261"/>
      <c r="O78" s="261"/>
      <c r="P78" s="261"/>
      <c r="Q78" s="262"/>
      <c r="R78" s="261"/>
      <c r="S78" s="261"/>
      <c r="T78" s="262"/>
      <c r="U78" s="261"/>
      <c r="V78" s="261"/>
      <c r="W78" s="262"/>
      <c r="X78" s="261"/>
      <c r="Y78" s="261"/>
      <c r="Z78" s="262"/>
      <c r="AA78" s="261"/>
      <c r="AB78" s="261"/>
      <c r="AC78" s="262"/>
      <c r="AD78" s="261"/>
      <c r="AE78" s="261"/>
      <c r="AF78" s="262"/>
      <c r="AG78" s="263"/>
      <c r="AH78" s="263"/>
      <c r="AI78" s="261"/>
      <c r="AJ78" s="261"/>
      <c r="AK78" s="261"/>
    </row>
    <row r="79" spans="1:39" s="264" customFormat="1" ht="39.75" hidden="1" customHeight="1" x14ac:dyDescent="0.25">
      <c r="A79" s="272" t="s">
        <v>58</v>
      </c>
      <c r="B79" s="272"/>
      <c r="C79" s="272"/>
      <c r="D79" s="272"/>
      <c r="E79" s="272"/>
      <c r="F79" s="272"/>
      <c r="G79" s="272"/>
      <c r="H79" s="272"/>
      <c r="I79" s="272"/>
      <c r="J79" s="270">
        <f>AH70/D70</f>
        <v>0.505</v>
      </c>
      <c r="K79" s="271"/>
      <c r="L79" s="271"/>
      <c r="M79" s="261"/>
      <c r="N79" s="261"/>
      <c r="O79" s="261"/>
      <c r="P79" s="261"/>
      <c r="Q79" s="262"/>
      <c r="R79" s="261"/>
      <c r="S79" s="261"/>
      <c r="T79" s="262"/>
      <c r="U79" s="261"/>
      <c r="V79" s="261"/>
      <c r="W79" s="262"/>
      <c r="X79" s="261"/>
      <c r="Y79" s="261"/>
      <c r="Z79" s="262"/>
      <c r="AA79" s="261"/>
      <c r="AB79" s="261"/>
      <c r="AC79" s="262"/>
      <c r="AD79" s="261"/>
      <c r="AE79" s="261"/>
      <c r="AF79" s="262"/>
      <c r="AG79" s="263"/>
      <c r="AH79" s="263"/>
      <c r="AI79" s="261"/>
      <c r="AJ79" s="261"/>
      <c r="AK79" s="261"/>
    </row>
    <row r="80" spans="1:39" s="264" customFormat="1" ht="56.25" hidden="1" customHeight="1" x14ac:dyDescent="0.25">
      <c r="A80" s="273" t="s">
        <v>59</v>
      </c>
      <c r="B80" s="273"/>
      <c r="C80" s="273"/>
      <c r="D80" s="273"/>
      <c r="E80" s="273"/>
      <c r="F80" s="273"/>
      <c r="G80" s="273"/>
      <c r="H80" s="273"/>
      <c r="I80" s="273"/>
      <c r="J80" s="270">
        <f>AJ70/D70</f>
        <v>0.58333333333333337</v>
      </c>
      <c r="K80" s="271"/>
      <c r="L80" s="271"/>
      <c r="M80" s="261"/>
      <c r="N80" s="261"/>
      <c r="O80" s="261"/>
      <c r="P80" s="261"/>
      <c r="Q80" s="262"/>
      <c r="R80" s="261"/>
      <c r="S80" s="261"/>
      <c r="T80" s="262"/>
      <c r="U80" s="261"/>
      <c r="V80" s="261"/>
      <c r="W80" s="262"/>
      <c r="X80" s="261"/>
      <c r="Y80" s="261"/>
      <c r="Z80" s="262"/>
      <c r="AA80" s="261"/>
      <c r="AB80" s="261"/>
      <c r="AC80" s="262"/>
      <c r="AD80" s="261"/>
      <c r="AE80" s="261"/>
      <c r="AF80" s="262"/>
      <c r="AG80" s="263"/>
      <c r="AH80" s="263"/>
      <c r="AI80" s="261"/>
      <c r="AJ80" s="261"/>
      <c r="AK80" s="261"/>
    </row>
    <row r="81" spans="1:152" s="264" customFormat="1" ht="48.75" hidden="1" customHeight="1" x14ac:dyDescent="0.25">
      <c r="A81" s="273" t="s">
        <v>60</v>
      </c>
      <c r="B81" s="273"/>
      <c r="C81" s="273"/>
      <c r="D81" s="273"/>
      <c r="E81" s="273"/>
      <c r="F81" s="273"/>
      <c r="G81" s="273"/>
      <c r="H81" s="273"/>
      <c r="I81" s="273"/>
      <c r="J81" s="271" t="s">
        <v>1</v>
      </c>
      <c r="K81" s="271"/>
      <c r="L81" s="271"/>
      <c r="M81" s="261"/>
      <c r="N81" s="261"/>
      <c r="O81" s="261"/>
      <c r="P81" s="261"/>
      <c r="Q81" s="262"/>
      <c r="R81" s="261"/>
      <c r="S81" s="261"/>
      <c r="T81" s="262"/>
      <c r="U81" s="261"/>
      <c r="V81" s="261"/>
      <c r="W81" s="262"/>
      <c r="X81" s="261"/>
      <c r="Y81" s="261"/>
      <c r="Z81" s="262"/>
      <c r="AA81" s="261"/>
      <c r="AB81" s="261"/>
      <c r="AC81" s="262"/>
      <c r="AD81" s="261"/>
      <c r="AE81" s="261"/>
      <c r="AF81" s="262"/>
      <c r="AG81" s="263"/>
      <c r="AH81" s="263"/>
      <c r="AI81" s="261"/>
      <c r="AJ81" s="261"/>
      <c r="AK81" s="261"/>
    </row>
    <row r="82" spans="1:152" s="280" customFormat="1" ht="16.5" customHeight="1" thickTop="1" x14ac:dyDescent="0.25">
      <c r="A82" s="274" t="s">
        <v>56</v>
      </c>
      <c r="B82" s="274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5"/>
      <c r="W82" s="275"/>
      <c r="X82" s="275"/>
      <c r="Y82" s="275"/>
      <c r="Z82" s="275"/>
      <c r="AA82" s="275"/>
      <c r="AB82" s="275"/>
      <c r="AC82" s="275"/>
      <c r="AD82" s="275"/>
      <c r="AE82" s="276"/>
      <c r="AF82" s="276"/>
      <c r="AG82" s="276"/>
      <c r="AH82" s="276"/>
      <c r="AI82" s="276"/>
      <c r="AJ82" s="276"/>
      <c r="AK82" s="276"/>
      <c r="AL82" s="277"/>
      <c r="AM82" s="277"/>
      <c r="AN82" s="278"/>
      <c r="AO82" s="278"/>
      <c r="AP82" s="278"/>
      <c r="AQ82" s="278"/>
      <c r="AR82" s="277"/>
      <c r="AS82" s="277"/>
      <c r="AT82" s="277"/>
      <c r="AU82" s="277"/>
      <c r="AV82" s="277"/>
      <c r="AW82" s="277"/>
      <c r="AX82" s="277"/>
      <c r="AY82" s="277"/>
      <c r="AZ82" s="277"/>
      <c r="BA82" s="277"/>
      <c r="BB82" s="277"/>
      <c r="BC82" s="277"/>
      <c r="BD82" s="277"/>
      <c r="BE82" s="277"/>
      <c r="BF82" s="277"/>
      <c r="BG82" s="277"/>
      <c r="BH82" s="277"/>
      <c r="BI82" s="277"/>
      <c r="BJ82" s="277"/>
      <c r="BK82" s="277"/>
      <c r="BL82" s="277"/>
      <c r="BM82" s="277"/>
      <c r="BN82" s="277"/>
      <c r="BO82" s="277"/>
      <c r="BP82" s="277"/>
      <c r="BQ82" s="277"/>
      <c r="BR82" s="277"/>
      <c r="BS82" s="277"/>
      <c r="BT82" s="277"/>
      <c r="BU82" s="277"/>
      <c r="BV82" s="277"/>
      <c r="BW82" s="277"/>
      <c r="BX82" s="277"/>
      <c r="BY82" s="277"/>
      <c r="BZ82" s="277"/>
      <c r="CA82" s="277"/>
      <c r="CB82" s="277"/>
      <c r="CC82" s="277"/>
      <c r="CD82" s="277"/>
      <c r="CE82" s="277"/>
      <c r="CF82" s="277"/>
      <c r="CG82" s="277"/>
      <c r="CH82" s="277"/>
      <c r="CI82" s="277"/>
      <c r="CJ82" s="277"/>
      <c r="CK82" s="277"/>
      <c r="CL82" s="277"/>
      <c r="CM82" s="277"/>
      <c r="CN82" s="277"/>
      <c r="CO82" s="277"/>
      <c r="CP82" s="277"/>
      <c r="CQ82" s="277"/>
      <c r="CR82" s="277"/>
      <c r="CS82" s="277"/>
      <c r="CT82" s="277"/>
      <c r="CU82" s="277"/>
      <c r="CV82" s="277"/>
      <c r="CW82" s="277"/>
      <c r="CX82" s="277"/>
      <c r="CY82" s="277"/>
      <c r="CZ82" s="277"/>
      <c r="DA82" s="277"/>
      <c r="DB82" s="277"/>
      <c r="DC82" s="277"/>
      <c r="DD82" s="277"/>
      <c r="DE82" s="277"/>
      <c r="DF82" s="277"/>
      <c r="DG82" s="277"/>
      <c r="DH82" s="277"/>
      <c r="DI82" s="277"/>
      <c r="DJ82" s="277"/>
      <c r="DK82" s="277"/>
      <c r="DL82" s="277"/>
      <c r="DM82" s="277"/>
      <c r="DN82" s="277"/>
      <c r="DO82" s="277"/>
      <c r="DP82" s="277"/>
      <c r="DQ82" s="277"/>
      <c r="DR82" s="277"/>
      <c r="DS82" s="277"/>
      <c r="DT82" s="277"/>
      <c r="DU82" s="277"/>
      <c r="DV82" s="277"/>
      <c r="DW82" s="277"/>
      <c r="DX82" s="277"/>
      <c r="DY82" s="277"/>
      <c r="DZ82" s="277"/>
      <c r="EA82" s="277"/>
      <c r="EB82" s="277"/>
      <c r="EC82" s="277"/>
      <c r="ED82" s="277"/>
      <c r="EE82" s="277"/>
      <c r="EF82" s="277"/>
      <c r="EG82" s="277"/>
      <c r="EH82" s="277"/>
      <c r="EI82" s="277"/>
      <c r="EJ82" s="277"/>
      <c r="EK82" s="277"/>
      <c r="EL82" s="277"/>
      <c r="EM82" s="277"/>
      <c r="EN82" s="277"/>
      <c r="EO82" s="277"/>
      <c r="EP82" s="277"/>
      <c r="EQ82" s="277"/>
      <c r="ER82" s="277"/>
      <c r="ES82" s="277"/>
      <c r="ET82" s="277"/>
      <c r="EU82" s="277"/>
      <c r="EV82" s="279"/>
    </row>
    <row r="83" spans="1:152" s="280" customFormat="1" ht="16.5" customHeight="1" x14ac:dyDescent="0.25">
      <c r="A83" s="281" t="s">
        <v>63</v>
      </c>
      <c r="B83" s="281"/>
      <c r="C83" s="281"/>
      <c r="D83" s="281"/>
      <c r="E83" s="281"/>
      <c r="F83" s="281"/>
      <c r="G83" s="281"/>
      <c r="H83" s="281"/>
      <c r="I83" s="281"/>
      <c r="J83" s="281"/>
      <c r="K83" s="281"/>
      <c r="L83" s="281"/>
      <c r="M83" s="281"/>
      <c r="N83" s="281"/>
      <c r="O83" s="282"/>
      <c r="P83" s="283">
        <v>1</v>
      </c>
      <c r="Q83" s="284"/>
      <c r="R83" s="284"/>
      <c r="S83" s="284"/>
      <c r="T83" s="284"/>
      <c r="U83" s="284"/>
      <c r="V83" s="275"/>
      <c r="W83" s="275"/>
      <c r="X83" s="275"/>
      <c r="Y83" s="275"/>
      <c r="Z83" s="275"/>
      <c r="AA83" s="275"/>
      <c r="AB83" s="275"/>
      <c r="AC83" s="275"/>
      <c r="AD83" s="275"/>
      <c r="AE83" s="276"/>
      <c r="AF83" s="276"/>
      <c r="AG83" s="276"/>
      <c r="AH83" s="276"/>
      <c r="AI83" s="276"/>
      <c r="AJ83" s="276"/>
      <c r="AK83" s="276"/>
      <c r="AL83" s="277"/>
      <c r="AM83" s="277"/>
      <c r="AN83" s="278"/>
      <c r="AO83" s="278"/>
      <c r="AP83" s="278"/>
      <c r="AQ83" s="278"/>
      <c r="AR83" s="277"/>
      <c r="AS83" s="277"/>
      <c r="AT83" s="277"/>
      <c r="AU83" s="277"/>
      <c r="AV83" s="277"/>
      <c r="AW83" s="277"/>
      <c r="AX83" s="277"/>
      <c r="AY83" s="277"/>
      <c r="AZ83" s="277"/>
      <c r="BA83" s="277"/>
      <c r="BB83" s="277"/>
      <c r="BC83" s="277"/>
      <c r="BD83" s="277"/>
      <c r="BE83" s="277"/>
      <c r="BF83" s="277"/>
      <c r="BG83" s="277"/>
      <c r="BH83" s="277"/>
      <c r="BI83" s="277"/>
      <c r="BJ83" s="277"/>
      <c r="BK83" s="277"/>
      <c r="BL83" s="277"/>
      <c r="BM83" s="277"/>
      <c r="BN83" s="277"/>
      <c r="BO83" s="277"/>
      <c r="BP83" s="277"/>
      <c r="BQ83" s="277"/>
      <c r="BR83" s="277"/>
      <c r="BS83" s="277"/>
      <c r="BT83" s="277"/>
      <c r="BU83" s="277"/>
      <c r="BV83" s="277"/>
      <c r="BW83" s="277"/>
      <c r="BX83" s="277"/>
      <c r="BY83" s="277"/>
      <c r="BZ83" s="277"/>
      <c r="CA83" s="277"/>
      <c r="CB83" s="277"/>
      <c r="CC83" s="277"/>
      <c r="CD83" s="277"/>
      <c r="CE83" s="277"/>
      <c r="CF83" s="277"/>
      <c r="CG83" s="277"/>
      <c r="CH83" s="277"/>
      <c r="CI83" s="277"/>
      <c r="CJ83" s="277"/>
      <c r="CK83" s="277"/>
      <c r="CL83" s="277"/>
      <c r="CM83" s="277"/>
      <c r="CN83" s="277"/>
      <c r="CO83" s="277"/>
      <c r="CP83" s="277"/>
      <c r="CQ83" s="277"/>
      <c r="CR83" s="277"/>
      <c r="CS83" s="277"/>
      <c r="CT83" s="277"/>
      <c r="CU83" s="277"/>
      <c r="CV83" s="277"/>
      <c r="CW83" s="277"/>
      <c r="CX83" s="277"/>
      <c r="CY83" s="277"/>
      <c r="CZ83" s="277"/>
      <c r="DA83" s="277"/>
      <c r="DB83" s="277"/>
      <c r="DC83" s="277"/>
      <c r="DD83" s="277"/>
      <c r="DE83" s="277"/>
      <c r="DF83" s="277"/>
      <c r="DG83" s="277"/>
      <c r="DH83" s="277"/>
      <c r="DI83" s="277"/>
      <c r="DJ83" s="277"/>
      <c r="DK83" s="277"/>
      <c r="DL83" s="277"/>
      <c r="DM83" s="277"/>
      <c r="DN83" s="277"/>
      <c r="DO83" s="277"/>
      <c r="DP83" s="277"/>
      <c r="DQ83" s="277"/>
      <c r="DR83" s="277"/>
      <c r="DS83" s="277"/>
      <c r="DT83" s="277"/>
      <c r="DU83" s="277"/>
      <c r="DV83" s="277"/>
      <c r="DW83" s="277"/>
      <c r="DX83" s="277"/>
      <c r="DY83" s="277"/>
      <c r="DZ83" s="277"/>
      <c r="EA83" s="277"/>
      <c r="EB83" s="277"/>
      <c r="EC83" s="277"/>
      <c r="ED83" s="277"/>
      <c r="EE83" s="277"/>
      <c r="EF83" s="277"/>
      <c r="EG83" s="277"/>
      <c r="EH83" s="277"/>
      <c r="EI83" s="277"/>
      <c r="EJ83" s="277"/>
      <c r="EK83" s="277"/>
      <c r="EL83" s="277"/>
      <c r="EM83" s="277"/>
      <c r="EN83" s="277"/>
      <c r="EO83" s="277"/>
      <c r="EP83" s="277"/>
      <c r="EQ83" s="277"/>
      <c r="ER83" s="277"/>
      <c r="ES83" s="277"/>
      <c r="ET83" s="277"/>
      <c r="EU83" s="277"/>
      <c r="EV83" s="279"/>
    </row>
    <row r="84" spans="1:152" s="290" customFormat="1" ht="16.5" customHeight="1" x14ac:dyDescent="0.25">
      <c r="A84" s="285" t="s">
        <v>57</v>
      </c>
      <c r="B84" s="286"/>
      <c r="C84" s="286"/>
      <c r="D84" s="286"/>
      <c r="E84" s="286"/>
      <c r="F84" s="286"/>
      <c r="G84" s="286"/>
      <c r="H84" s="286"/>
      <c r="I84" s="286"/>
      <c r="J84" s="286"/>
      <c r="K84" s="286"/>
      <c r="L84" s="286"/>
      <c r="M84" s="286"/>
      <c r="N84" s="286"/>
      <c r="O84" s="286"/>
      <c r="P84" s="286"/>
      <c r="Q84" s="286"/>
      <c r="R84" s="286"/>
      <c r="S84" s="286"/>
      <c r="T84" s="286"/>
      <c r="U84" s="286"/>
      <c r="V84" s="286"/>
      <c r="W84" s="286"/>
      <c r="X84" s="286"/>
      <c r="Y84" s="286"/>
      <c r="Z84" s="286"/>
      <c r="AA84" s="286"/>
      <c r="AB84" s="286"/>
      <c r="AC84" s="287"/>
      <c r="AD84" s="288">
        <f>AG70/D70</f>
        <v>0.33888888888888891</v>
      </c>
      <c r="AE84" s="288"/>
      <c r="AF84" s="288"/>
      <c r="AG84" s="288"/>
      <c r="AH84" s="288"/>
      <c r="AI84" s="289"/>
      <c r="AJ84" s="289"/>
      <c r="AK84" s="289"/>
    </row>
    <row r="85" spans="1:152" s="290" customFormat="1" ht="16.5" customHeight="1" x14ac:dyDescent="0.25">
      <c r="A85" s="285" t="s">
        <v>133</v>
      </c>
      <c r="B85" s="286"/>
      <c r="C85" s="286"/>
      <c r="D85" s="286"/>
      <c r="E85" s="286"/>
      <c r="F85" s="286"/>
      <c r="G85" s="286"/>
      <c r="H85" s="286"/>
      <c r="I85" s="286"/>
      <c r="J85" s="286"/>
      <c r="K85" s="286"/>
      <c r="L85" s="286"/>
      <c r="M85" s="286"/>
      <c r="N85" s="286"/>
      <c r="O85" s="286"/>
      <c r="P85" s="286"/>
      <c r="Q85" s="286"/>
      <c r="R85" s="286"/>
      <c r="S85" s="286"/>
      <c r="T85" s="286"/>
      <c r="U85" s="286"/>
      <c r="V85" s="286"/>
      <c r="W85" s="286"/>
      <c r="X85" s="286"/>
      <c r="Y85" s="286"/>
      <c r="Z85" s="286"/>
      <c r="AA85" s="286"/>
      <c r="AB85" s="286"/>
      <c r="AC85" s="287"/>
      <c r="AD85" s="288">
        <f>AH70/D70</f>
        <v>0.505</v>
      </c>
      <c r="AE85" s="288"/>
      <c r="AF85" s="288"/>
      <c r="AG85" s="288"/>
      <c r="AH85" s="288"/>
      <c r="AI85" s="289"/>
      <c r="AJ85" s="289"/>
      <c r="AK85" s="289"/>
    </row>
    <row r="86" spans="1:152" s="290" customFormat="1" ht="9.75" customHeight="1" x14ac:dyDescent="0.25">
      <c r="A86" s="291" t="s">
        <v>134</v>
      </c>
      <c r="B86" s="292"/>
      <c r="C86" s="292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3"/>
      <c r="AD86" s="294">
        <f>AJ70/D70</f>
        <v>0.58333333333333337</v>
      </c>
      <c r="AE86" s="294"/>
      <c r="AF86" s="294"/>
      <c r="AG86" s="294"/>
      <c r="AH86" s="294"/>
      <c r="AI86" s="289"/>
      <c r="AJ86" s="289"/>
      <c r="AK86" s="289"/>
    </row>
    <row r="87" spans="1:152" s="290" customFormat="1" ht="9.75" customHeight="1" x14ac:dyDescent="0.25">
      <c r="A87" s="295"/>
      <c r="B87" s="296"/>
      <c r="C87" s="296"/>
      <c r="D87" s="296"/>
      <c r="E87" s="296"/>
      <c r="F87" s="296"/>
      <c r="G87" s="296"/>
      <c r="H87" s="296"/>
      <c r="I87" s="296"/>
      <c r="J87" s="296"/>
      <c r="K87" s="296"/>
      <c r="L87" s="296"/>
      <c r="M87" s="296"/>
      <c r="N87" s="296"/>
      <c r="O87" s="296"/>
      <c r="P87" s="296"/>
      <c r="Q87" s="296"/>
      <c r="R87" s="296"/>
      <c r="S87" s="296"/>
      <c r="T87" s="296"/>
      <c r="U87" s="296"/>
      <c r="V87" s="296"/>
      <c r="W87" s="296"/>
      <c r="X87" s="296"/>
      <c r="Y87" s="296"/>
      <c r="Z87" s="296"/>
      <c r="AA87" s="296"/>
      <c r="AB87" s="296"/>
      <c r="AC87" s="297"/>
      <c r="AD87" s="294"/>
      <c r="AE87" s="294"/>
      <c r="AF87" s="294"/>
      <c r="AG87" s="294"/>
      <c r="AH87" s="294"/>
      <c r="AI87" s="298"/>
      <c r="AJ87" s="289"/>
      <c r="AK87" s="289"/>
    </row>
    <row r="88" spans="1:152" s="290" customFormat="1" ht="12" customHeight="1" x14ac:dyDescent="0.25">
      <c r="A88" s="291" t="s">
        <v>60</v>
      </c>
      <c r="B88" s="292"/>
      <c r="C88" s="292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3"/>
      <c r="AD88" s="299" t="s">
        <v>1</v>
      </c>
      <c r="AE88" s="299"/>
      <c r="AF88" s="299"/>
      <c r="AG88" s="299"/>
      <c r="AH88" s="299"/>
      <c r="AI88" s="289"/>
      <c r="AJ88" s="289"/>
      <c r="AK88" s="289"/>
    </row>
    <row r="89" spans="1:152" s="290" customFormat="1" ht="8.25" customHeight="1" x14ac:dyDescent="0.25">
      <c r="A89" s="295"/>
      <c r="B89" s="296"/>
      <c r="C89" s="296"/>
      <c r="D89" s="296"/>
      <c r="E89" s="296"/>
      <c r="F89" s="296"/>
      <c r="G89" s="296"/>
      <c r="H89" s="296"/>
      <c r="I89" s="296"/>
      <c r="J89" s="296"/>
      <c r="K89" s="296"/>
      <c r="L89" s="296"/>
      <c r="M89" s="296"/>
      <c r="N89" s="296"/>
      <c r="O89" s="296"/>
      <c r="P89" s="296"/>
      <c r="Q89" s="296"/>
      <c r="R89" s="296"/>
      <c r="S89" s="296"/>
      <c r="T89" s="296"/>
      <c r="U89" s="296"/>
      <c r="V89" s="296"/>
      <c r="W89" s="296"/>
      <c r="X89" s="296"/>
      <c r="Y89" s="296"/>
      <c r="Z89" s="296"/>
      <c r="AA89" s="296"/>
      <c r="AB89" s="296"/>
      <c r="AC89" s="297"/>
      <c r="AD89" s="299"/>
      <c r="AE89" s="299"/>
      <c r="AF89" s="299"/>
      <c r="AG89" s="299"/>
      <c r="AH89" s="299"/>
      <c r="AI89" s="289"/>
      <c r="AJ89" s="289"/>
      <c r="AK89" s="289"/>
    </row>
  </sheetData>
  <mergeCells count="72">
    <mergeCell ref="AN82:AQ83"/>
    <mergeCell ref="A86:AC87"/>
    <mergeCell ref="AD86:AH87"/>
    <mergeCell ref="A88:AC89"/>
    <mergeCell ref="AD88:AH89"/>
    <mergeCell ref="A85:AC85"/>
    <mergeCell ref="AD85:AH85"/>
    <mergeCell ref="A82:U82"/>
    <mergeCell ref="A83:O83"/>
    <mergeCell ref="P83:U83"/>
    <mergeCell ref="A84:AC84"/>
    <mergeCell ref="AD84:AH84"/>
    <mergeCell ref="A70:B70"/>
    <mergeCell ref="E70:F70"/>
    <mergeCell ref="A34:B34"/>
    <mergeCell ref="A47:B47"/>
    <mergeCell ref="A61:B61"/>
    <mergeCell ref="A66:B66"/>
    <mergeCell ref="A48:AK48"/>
    <mergeCell ref="A62:AK62"/>
    <mergeCell ref="A67:AK67"/>
    <mergeCell ref="A59:A60"/>
    <mergeCell ref="A51:A52"/>
    <mergeCell ref="A53:A54"/>
    <mergeCell ref="A55:A56"/>
    <mergeCell ref="A57:A58"/>
    <mergeCell ref="A49:A50"/>
    <mergeCell ref="A71:N71"/>
    <mergeCell ref="A72:B73"/>
    <mergeCell ref="O72:P72"/>
    <mergeCell ref="K73:N73"/>
    <mergeCell ref="C72:D73"/>
    <mergeCell ref="E72:F73"/>
    <mergeCell ref="G72:H73"/>
    <mergeCell ref="A80:I80"/>
    <mergeCell ref="J80:L80"/>
    <mergeCell ref="A81:I81"/>
    <mergeCell ref="J81:L81"/>
    <mergeCell ref="A75:L75"/>
    <mergeCell ref="J77:L77"/>
    <mergeCell ref="A78:I78"/>
    <mergeCell ref="J78:L78"/>
    <mergeCell ref="A76:I77"/>
    <mergeCell ref="J76:L76"/>
    <mergeCell ref="A79:I79"/>
    <mergeCell ref="J79:L79"/>
    <mergeCell ref="R72:S72"/>
    <mergeCell ref="U72:V72"/>
    <mergeCell ref="X72:Y72"/>
    <mergeCell ref="AA72:AB72"/>
    <mergeCell ref="AD72:AE72"/>
    <mergeCell ref="AG2:AK2"/>
    <mergeCell ref="AA2:AC2"/>
    <mergeCell ref="AD2:AF2"/>
    <mergeCell ref="A35:AK35"/>
    <mergeCell ref="A14:AK14"/>
    <mergeCell ref="A5:AK5"/>
    <mergeCell ref="G2:N2"/>
    <mergeCell ref="O2:Q2"/>
    <mergeCell ref="R2:T2"/>
    <mergeCell ref="U2:W2"/>
    <mergeCell ref="X2:Z2"/>
    <mergeCell ref="A6:A7"/>
    <mergeCell ref="A8:A9"/>
    <mergeCell ref="A19:A20"/>
    <mergeCell ref="A21:A22"/>
    <mergeCell ref="A13:B13"/>
    <mergeCell ref="O1:T1"/>
    <mergeCell ref="U1:Z1"/>
    <mergeCell ref="AA1:AF1"/>
    <mergeCell ref="AG1:AK1"/>
    <mergeCell ref="B1:N1"/>
  </mergeCells>
  <phoneticPr fontId="2" type="noConversion"/>
  <pageMargins left="0.7" right="0.7" top="0.75" bottom="0.75" header="0.3" footer="0.3"/>
  <pageSetup paperSize="9" scale="99" fitToHeight="0" orientation="landscape" r:id="rId1"/>
  <rowBreaks count="1" manualBreakCount="1">
    <brk id="34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MSG_Istopien</vt:lpstr>
      <vt:lpstr>MSG_Istopien!Obszar_wydruku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20192020_ok_MSG STAC I plan.xlsx</dc:title>
  <dc:creator>Edmund pc</dc:creator>
  <cp:lastModifiedBy>Pracownik UwB</cp:lastModifiedBy>
  <cp:lastPrinted>2022-03-06T18:18:15Z</cp:lastPrinted>
  <dcterms:created xsi:type="dcterms:W3CDTF">2020-12-30T12:05:09Z</dcterms:created>
  <dcterms:modified xsi:type="dcterms:W3CDTF">2022-03-06T18:19:05Z</dcterms:modified>
</cp:coreProperties>
</file>