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 na 2021 listopad\rada uczelni\"/>
    </mc:Choice>
  </mc:AlternateContent>
  <bookViews>
    <workbookView xWindow="0" yWindow="0" windowWidth="24000" windowHeight="9030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/>
  <c r="H8" i="3"/>
  <c r="H9" i="3"/>
  <c r="G9" i="3"/>
  <c r="G8" i="3"/>
  <c r="F8" i="3"/>
  <c r="F9" i="3"/>
  <c r="E12" i="1" l="1"/>
  <c r="E32" i="1"/>
  <c r="E30" i="1" s="1"/>
  <c r="E28" i="1" s="1"/>
  <c r="E11" i="1" s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E45" i="1"/>
  <c r="E47" i="1"/>
  <c r="E54" i="1" s="1"/>
  <c r="E56" i="1" s="1"/>
  <c r="E40" i="1" s="1"/>
  <c r="E59" i="1"/>
  <c r="E63" i="1"/>
  <c r="E39" i="1" l="1"/>
  <c r="E64" i="1"/>
  <c r="E69" i="1" s="1"/>
  <c r="E72" i="1" s="1"/>
  <c r="F37" i="1"/>
  <c r="F54" i="1"/>
  <c r="F56" i="1" s="1"/>
  <c r="F12" i="1"/>
  <c r="F32" i="1"/>
  <c r="H6" i="4" l="1"/>
  <c r="F7" i="2" l="1"/>
  <c r="G6" i="4" l="1"/>
  <c r="G28" i="3"/>
  <c r="G27" i="3"/>
  <c r="G26" i="3"/>
  <c r="G25" i="3"/>
  <c r="G24" i="3"/>
  <c r="K23" i="3"/>
  <c r="K22" i="3" s="1"/>
  <c r="I23" i="3"/>
  <c r="I22" i="3" s="1"/>
  <c r="H23" i="3"/>
  <c r="H22" i="3" s="1"/>
  <c r="F23" i="3"/>
  <c r="F22" i="3" s="1"/>
  <c r="J22" i="3"/>
  <c r="D46" i="2"/>
  <c r="F38" i="2"/>
  <c r="F30" i="2"/>
  <c r="F32" i="2" s="1"/>
  <c r="F28" i="2"/>
  <c r="F23" i="2"/>
  <c r="I19" i="2"/>
  <c r="G19" i="2"/>
  <c r="F19" i="2"/>
  <c r="I15" i="2"/>
  <c r="E15" i="2"/>
  <c r="E16" i="2" s="1"/>
  <c r="G7" i="2"/>
  <c r="G14" i="2" s="1"/>
  <c r="F14" i="2"/>
  <c r="F40" i="1"/>
  <c r="F30" i="1"/>
  <c r="F28" i="1" s="1"/>
  <c r="F11" i="1" s="1"/>
  <c r="E17" i="2" l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5" i="2" s="1"/>
  <c r="E36" i="2" s="1"/>
  <c r="E37" i="2" s="1"/>
  <c r="E38" i="2" s="1"/>
  <c r="G23" i="3"/>
  <c r="G22" i="3" s="1"/>
  <c r="F61" i="1" l="1"/>
  <c r="F59" i="1" s="1"/>
  <c r="F39" i="1" s="1"/>
  <c r="F64" i="1" s="1"/>
  <c r="F69" i="1" s="1"/>
  <c r="F72" i="1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6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5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J23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<sst xmlns="http://schemas.openxmlformats.org/spreadsheetml/2006/main" count="293" uniqueCount="175">
  <si>
    <t>………………..………………….</t>
  </si>
  <si>
    <t xml:space="preserve">         (pieczątka uczelni)</t>
  </si>
  <si>
    <t>Proszę wpisać nazwę uczelni</t>
  </si>
  <si>
    <t>nazwa uczelni</t>
  </si>
  <si>
    <t>Plan rzeczowo-finansowy na 2021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</si>
  <si>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</si>
  <si>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</si>
  <si>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</si>
  <si>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</si>
  <si>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</si>
  <si>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</si>
  <si>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</si>
  <si>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</si>
  <si>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</si>
  <si>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</si>
  <si>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</si>
  <si>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</si>
  <si>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</si>
  <si>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</si>
  <si>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</si>
  <si>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</si>
  <si>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</si>
  <si>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</si>
  <si>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</si>
  <si>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</si>
  <si>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</si>
  <si>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</si>
  <si>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</si>
  <si>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</si>
  <si>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</si>
  <si>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</si>
  <si>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</si>
  <si>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</si>
  <si>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</si>
  <si>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</si>
  <si>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</si>
  <si>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</si>
  <si>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</si>
  <si>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</si>
  <si>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</si>
  <si>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</si>
  <si>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</si>
  <si>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</si>
  <si>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</si>
  <si>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</si>
  <si>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</si>
  <si>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</si>
  <si>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</si>
  <si>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</si>
  <si>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</si>
  <si>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</si>
  <si>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</si>
  <si>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</si>
  <si>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</si>
  <si>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</si>
  <si>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</si>
  <si>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</si>
  <si>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</si>
  <si>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</si>
  <si>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</si>
  <si>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</si>
  <si>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</si>
  <si>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</si>
  <si>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</si>
  <si>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</si>
  <si>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</si>
  <si>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</si>
  <si>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</si>
  <si>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</si>
  <si>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</si>
  <si>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</si>
  <si>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</si>
  <si>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</si>
  <si>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</si>
  <si>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</si>
  <si>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</si>
  <si>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</si>
  <si>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</si>
  <si>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</si>
  <si>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</si>
  <si>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</si>
  <si>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</si>
  <si>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</si>
  <si>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</si>
  <si>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</si>
  <si>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</si>
  <si>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</si>
  <si>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</si>
  <si>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</si>
  <si>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</si>
  <si>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</si>
  <si>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</si>
  <si>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</si>
  <si>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</si>
  <si>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</si>
  <si>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</si>
  <si>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</si>
  <si>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</si>
  <si>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</si>
  <si>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</si>
  <si>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</si>
  <si>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</si>
  <si>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</si>
  <si>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</si>
  <si>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</si>
  <si>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</si>
  <si>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</si>
  <si>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</si>
  <si>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</si>
  <si>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</si>
  <si>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</si>
  <si>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</si>
  <si>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</si>
  <si>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</si>
  <si>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</si>
  <si>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</si>
  <si>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Zatrudnienie</t>
  </si>
  <si>
    <t>osobowe</t>
  </si>
  <si>
    <t>dodatkowe wynagrodzenie roczne</t>
  </si>
  <si>
    <t>nagrody rektora</t>
  </si>
  <si>
    <t>Nauczyciele akademiccy</t>
  </si>
  <si>
    <t>profesorów</t>
  </si>
  <si>
    <t>profesorów uczelni</t>
  </si>
  <si>
    <t>adiunktów</t>
  </si>
  <si>
    <t>asystentów</t>
  </si>
  <si>
    <t>Pracownicy niebędący nauczycielami akademickimi</t>
  </si>
  <si>
    <t xml:space="preserve">Dział III. Zatrudnienie i wynagrodzenia w grupach stanowisk 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</si>
  <si>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</si>
  <si>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</si>
  <si>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</si>
  <si>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</si>
  <si>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</si>
  <si>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</si>
  <si>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</si>
  <si>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</si>
  <si>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Plan na 2021 rok </t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</si>
  <si>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</si>
  <si>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</si>
  <si>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</si>
  <si>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</si>
  <si>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</si>
  <si>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</si>
  <si>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</si>
  <si>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</si>
  <si>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</si>
  <si>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</si>
  <si>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</si>
  <si>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</si>
  <si>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</si>
  <si>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</si>
  <si>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</si>
  <si>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</si>
  <si>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</si>
  <si>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</si>
  <si>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</si>
  <si>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</si>
  <si>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</si>
  <si>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</si>
  <si>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</si>
  <si>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</si>
  <si>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</si>
  <si>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</si>
  <si>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</si>
  <si>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</si>
  <si>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</si>
  <si>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</si>
  <si>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</si>
  <si>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</si>
  <si>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</si>
  <si>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w tym odpis w ciężar kosztów dzialalności podstawowej ze środków subwencji</t>
  </si>
  <si>
    <t>Plan na 2021</t>
  </si>
  <si>
    <t>Plan na 2021 rok - Uchwała nr 35
Rady Uczelni Uniwersytetu w Białymstoku
z dnia 23 czerwca 2021 r.</t>
  </si>
  <si>
    <t>Plan na 2021 rok - Uchwała nr 35 Rady Uczelni Uniwersytetu w Białymstoku
z dnia 23 czerwca 2021 r.</t>
  </si>
  <si>
    <t>UNIWERSYTET W BIAŁYMSTOKU</t>
  </si>
  <si>
    <t>Plan na 2021 rok - Uchwała nr 35 Rady Uczelni Uniwersytetu w Białymstoku 
z dnia 23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</si>
</sst>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  <numFmt numFmtId="166" formatCode="_-* #,##0.0\ _z_ł_-;\-* #,##0.0\ _z_ł_-;_-* \-??\ _z_ł_-;_-@_-"/>
    <numFmt numFmtId="167" formatCode="_-* #,##0.0\ _z_ł_-;\-* #,##0.0\ _z_ł_-;_-* \-?\ _z_ł_-;_-@_-"/>
    <numFmt numFmtId="168" formatCode="_-* #,##0\ _z_ł_-;\-* #,##0\ _z_ł_-;_-* \-??\ _z_ł_-;_-@_-"/>
  </numFmts>
  <fonts count="3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0"/>
      <color rgb="FF7030A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165" fontId="4" fillId="0" borderId="0" applyBorder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1" fillId="0" borderId="0" xfId="2" applyAlignment="1" applyProtection="1">
      <alignment horizontal="center"/>
    </xf>
    <xf numFmtId="0" fontId="3" fillId="0" borderId="0" xfId="2" applyFont="1" applyProtection="1"/>
    <xf numFmtId="0" fontId="1" fillId="0" borderId="0" xfId="2" applyProtection="1"/>
    <xf numFmtId="0" fontId="7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10" fillId="0" borderId="3" xfId="3" applyFont="1" applyBorder="1" applyAlignment="1" applyProtection="1">
      <alignment horizontal="center" vertical="center" wrapText="1"/>
    </xf>
    <xf numFmtId="0" fontId="12" fillId="0" borderId="6" xfId="2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2" quotePrefix="1" applyFont="1" applyFill="1" applyBorder="1" applyAlignment="1" applyProtection="1">
      <alignment horizontal="center" vertical="center" wrapText="1"/>
    </xf>
    <xf numFmtId="164" fontId="5" fillId="0" borderId="6" xfId="2" quotePrefix="1" applyNumberFormat="1" applyFont="1" applyFill="1" applyBorder="1" applyAlignment="1" applyProtection="1">
      <alignment horizontal="right" vertical="center" wrapText="1"/>
    </xf>
    <xf numFmtId="164" fontId="15" fillId="0" borderId="6" xfId="2" applyNumberFormat="1" applyFont="1" applyFill="1" applyBorder="1" applyAlignment="1" applyProtection="1">
      <alignment horizontal="right" vertical="center"/>
    </xf>
    <xf numFmtId="164" fontId="15" fillId="0" borderId="6" xfId="2" applyNumberFormat="1" applyFont="1" applyBorder="1" applyAlignment="1" applyProtection="1">
      <alignment horizontal="right" vertical="center"/>
    </xf>
    <xf numFmtId="0" fontId="10" fillId="0" borderId="5" xfId="2" quotePrefix="1" applyFont="1" applyFill="1" applyBorder="1" applyAlignment="1" applyProtection="1">
      <alignment horizontal="center" vertical="center" wrapText="1"/>
    </xf>
    <xf numFmtId="164" fontId="15" fillId="0" borderId="6" xfId="2" applyNumberFormat="1" applyFont="1" applyFill="1" applyBorder="1" applyAlignment="1" applyProtection="1">
      <alignment horizontal="right" vertical="center"/>
      <protection locked="0"/>
    </xf>
    <xf numFmtId="164" fontId="15" fillId="0" borderId="6" xfId="2" applyNumberFormat="1" applyFont="1" applyFill="1" applyBorder="1" applyAlignment="1" applyProtection="1">
      <alignment horizontal="right" vertical="center" wrapText="1"/>
    </xf>
    <xf numFmtId="164" fontId="15" fillId="0" borderId="6" xfId="2" applyNumberFormat="1" applyFont="1" applyBorder="1" applyAlignment="1" applyProtection="1">
      <alignment horizontal="right" vertical="center" wrapText="1"/>
    </xf>
    <xf numFmtId="164" fontId="15" fillId="0" borderId="9" xfId="2" applyNumberFormat="1" applyFont="1" applyFill="1" applyBorder="1" applyAlignment="1" applyProtection="1">
      <alignment horizontal="right" vertical="center"/>
    </xf>
    <xf numFmtId="0" fontId="10" fillId="0" borderId="8" xfId="2" quotePrefix="1" applyFont="1" applyFill="1" applyBorder="1" applyAlignment="1" applyProtection="1">
      <alignment horizontal="center" vertical="center" wrapText="1"/>
    </xf>
    <xf numFmtId="0" fontId="10" fillId="0" borderId="11" xfId="2" quotePrefix="1" applyFont="1" applyFill="1" applyBorder="1" applyAlignment="1" applyProtection="1">
      <alignment horizontal="center" vertical="center" wrapText="1"/>
    </xf>
    <xf numFmtId="164" fontId="15" fillId="0" borderId="12" xfId="2" applyNumberFormat="1" applyFont="1" applyFill="1" applyBorder="1" applyAlignment="1" applyProtection="1">
      <alignment horizontal="right" vertical="center"/>
      <protection locked="0"/>
    </xf>
    <xf numFmtId="164" fontId="15" fillId="0" borderId="12" xfId="2" applyNumberFormat="1" applyFont="1" applyBorder="1" applyAlignment="1" applyProtection="1">
      <alignment horizontal="right" vertical="center"/>
      <protection locked="0"/>
    </xf>
    <xf numFmtId="164" fontId="0" fillId="0" borderId="0" xfId="0" applyNumberFormat="1"/>
    <xf numFmtId="0" fontId="10" fillId="0" borderId="0" xfId="2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horizontal="left" wrapText="1"/>
    </xf>
    <xf numFmtId="0" fontId="10" fillId="0" borderId="7" xfId="2" applyFont="1" applyFill="1" applyBorder="1" applyAlignment="1" applyProtection="1">
      <alignment horizontal="center" vertical="center" wrapText="1"/>
    </xf>
    <xf numFmtId="164" fontId="15" fillId="0" borderId="6" xfId="2" applyNumberFormat="1" applyFont="1" applyFill="1" applyBorder="1" applyAlignment="1" applyProtection="1">
      <alignment vertical="center"/>
      <protection locked="0"/>
    </xf>
    <xf numFmtId="165" fontId="0" fillId="0" borderId="0" xfId="1" applyFont="1" applyBorder="1" applyAlignment="1" applyProtection="1"/>
    <xf numFmtId="0" fontId="10" fillId="0" borderId="7" xfId="2" applyFont="1" applyFill="1" applyBorder="1" applyAlignment="1" applyProtection="1">
      <alignment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5" fillId="0" borderId="6" xfId="2" applyNumberFormat="1" applyFont="1" applyFill="1" applyBorder="1" applyAlignment="1" applyProtection="1">
      <alignment vertical="center"/>
    </xf>
    <xf numFmtId="0" fontId="10" fillId="0" borderId="14" xfId="2" applyFont="1" applyFill="1" applyBorder="1" applyAlignment="1" applyProtection="1">
      <alignment horizontal="center" vertical="center" wrapText="1"/>
    </xf>
    <xf numFmtId="164" fontId="15" fillId="0" borderId="15" xfId="2" applyNumberFormat="1" applyFont="1" applyFill="1" applyBorder="1" applyAlignment="1" applyProtection="1">
      <alignment horizontal="right" vertical="center"/>
      <protection locked="0"/>
    </xf>
    <xf numFmtId="164" fontId="15" fillId="0" borderId="15" xfId="2" applyNumberFormat="1" applyFont="1" applyBorder="1" applyAlignment="1" applyProtection="1">
      <alignment horizontal="right" vertical="center"/>
    </xf>
    <xf numFmtId="164" fontId="15" fillId="0" borderId="15" xfId="2" applyNumberFormat="1" applyFont="1" applyFill="1" applyBorder="1" applyAlignment="1" applyProtection="1">
      <alignment vertical="center"/>
    </xf>
    <xf numFmtId="164" fontId="15" fillId="0" borderId="15" xfId="2" applyNumberFormat="1" applyFont="1" applyFill="1" applyBorder="1" applyAlignment="1" applyProtection="1">
      <alignment vertical="center"/>
      <protection locked="0"/>
    </xf>
    <xf numFmtId="164" fontId="15" fillId="0" borderId="15" xfId="0" applyNumberFormat="1" applyFont="1" applyBorder="1" applyAlignment="1" applyProtection="1">
      <alignment horizontal="right"/>
      <protection locked="0"/>
    </xf>
    <xf numFmtId="164" fontId="15" fillId="0" borderId="15" xfId="2" applyNumberFormat="1" applyFont="1" applyFill="1" applyBorder="1" applyAlignment="1" applyProtection="1">
      <alignment vertical="center" wrapText="1"/>
    </xf>
    <xf numFmtId="164" fontId="5" fillId="0" borderId="15" xfId="2" applyNumberFormat="1" applyFont="1" applyFill="1" applyBorder="1" applyAlignment="1" applyProtection="1">
      <alignment vertical="center" wrapText="1"/>
    </xf>
    <xf numFmtId="164" fontId="5" fillId="0" borderId="15" xfId="2" applyNumberFormat="1" applyFont="1" applyBorder="1" applyAlignment="1" applyProtection="1">
      <alignment vertical="center" wrapText="1"/>
    </xf>
    <xf numFmtId="164" fontId="5" fillId="0" borderId="22" xfId="2" applyNumberFormat="1" applyFont="1" applyFill="1" applyBorder="1" applyAlignment="1" applyProtection="1">
      <alignment vertical="center" wrapText="1"/>
    </xf>
    <xf numFmtId="164" fontId="5" fillId="0" borderId="22" xfId="2" applyNumberFormat="1" applyFont="1" applyBorder="1" applyAlignment="1" applyProtection="1">
      <alignment vertical="center" wrapText="1"/>
    </xf>
    <xf numFmtId="165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10" fillId="0" borderId="24" xfId="3" applyFont="1" applyBorder="1" applyAlignment="1" applyProtection="1">
      <alignment horizontal="center" vertical="center" wrapText="1"/>
    </xf>
    <xf numFmtId="0" fontId="10" fillId="0" borderId="29" xfId="2" quotePrefix="1" applyFont="1" applyFill="1" applyBorder="1" applyAlignment="1" applyProtection="1">
      <alignment horizontal="center" vertical="center" wrapText="1"/>
    </xf>
    <xf numFmtId="0" fontId="10" fillId="0" borderId="14" xfId="2" quotePrefix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0" fillId="0" borderId="29" xfId="2" applyFont="1" applyFill="1" applyBorder="1" applyAlignment="1" applyProtection="1">
      <alignment horizontal="center" vertical="center" wrapText="1"/>
    </xf>
    <xf numFmtId="166" fontId="0" fillId="0" borderId="0" xfId="0" applyNumberFormat="1"/>
    <xf numFmtId="0" fontId="10" fillId="0" borderId="32" xfId="2" applyFont="1" applyFill="1" applyBorder="1" applyAlignment="1" applyProtection="1">
      <alignment horizontal="center" vertical="center" wrapText="1"/>
    </xf>
    <xf numFmtId="0" fontId="1" fillId="0" borderId="0" xfId="2" applyFont="1" applyFill="1" applyProtection="1">
      <protection locked="0"/>
    </xf>
    <xf numFmtId="0" fontId="8" fillId="0" borderId="0" xfId="2" applyFont="1" applyFill="1" applyAlignment="1" applyProtection="1">
      <alignment wrapText="1"/>
      <protection locked="0"/>
    </xf>
    <xf numFmtId="164" fontId="8" fillId="0" borderId="34" xfId="2" applyNumberFormat="1" applyFont="1" applyFill="1" applyBorder="1" applyAlignment="1" applyProtection="1">
      <alignment wrapText="1"/>
      <protection locked="0"/>
    </xf>
    <xf numFmtId="164" fontId="22" fillId="0" borderId="15" xfId="2" applyNumberFormat="1" applyFont="1" applyFill="1" applyBorder="1" applyProtection="1"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/>
    </xf>
    <xf numFmtId="14" fontId="0" fillId="0" borderId="0" xfId="0" applyNumberFormat="1"/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10" fillId="0" borderId="51" xfId="3" applyFont="1" applyBorder="1" applyAlignment="1" applyProtection="1">
      <alignment horizontal="center" vertical="center" wrapText="1"/>
    </xf>
    <xf numFmtId="0" fontId="10" fillId="0" borderId="53" xfId="3" applyFont="1" applyBorder="1" applyAlignment="1" applyProtection="1">
      <alignment horizontal="center" vertical="center" wrapText="1"/>
    </xf>
    <xf numFmtId="0" fontId="10" fillId="0" borderId="58" xfId="3" applyFont="1" applyBorder="1" applyAlignment="1" applyProtection="1">
      <alignment horizontal="center" vertical="center"/>
    </xf>
    <xf numFmtId="0" fontId="10" fillId="0" borderId="58" xfId="3" applyFont="1" applyBorder="1" applyAlignment="1" applyProtection="1">
      <alignment horizontal="center" vertical="center" wrapText="1"/>
    </xf>
    <xf numFmtId="0" fontId="10" fillId="0" borderId="59" xfId="3" applyFont="1" applyBorder="1" applyAlignment="1" applyProtection="1">
      <alignment horizontal="center" vertical="center" wrapText="1"/>
    </xf>
    <xf numFmtId="0" fontId="10" fillId="0" borderId="52" xfId="3" applyFont="1" applyBorder="1" applyAlignment="1" applyProtection="1">
      <alignment horizontal="center" vertical="center" wrapText="1"/>
    </xf>
    <xf numFmtId="0" fontId="10" fillId="0" borderId="53" xfId="3" quotePrefix="1" applyFont="1" applyBorder="1" applyAlignment="1" applyProtection="1">
      <alignment horizontal="center" vertical="center" wrapText="1"/>
    </xf>
    <xf numFmtId="164" fontId="5" fillId="0" borderId="53" xfId="3" applyNumberFormat="1" applyFont="1" applyFill="1" applyBorder="1" applyAlignment="1" applyProtection="1">
      <alignment horizontal="right" vertical="center"/>
    </xf>
    <xf numFmtId="164" fontId="5" fillId="0" borderId="53" xfId="3" applyNumberFormat="1" applyFont="1" applyFill="1" applyBorder="1" applyAlignment="1" applyProtection="1">
      <alignment horizontal="right" vertical="center" wrapText="1"/>
    </xf>
    <xf numFmtId="164" fontId="5" fillId="0" borderId="62" xfId="3" applyNumberFormat="1" applyFont="1" applyFill="1" applyBorder="1" applyAlignment="1" applyProtection="1">
      <alignment horizontal="right" vertical="center" wrapText="1"/>
    </xf>
    <xf numFmtId="164" fontId="15" fillId="0" borderId="53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53" xfId="3" applyFont="1" applyBorder="1" applyAlignment="1" applyProtection="1">
      <alignment horizontal="left" vertical="center" wrapText="1"/>
    </xf>
    <xf numFmtId="164" fontId="22" fillId="0" borderId="53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53" xfId="3" applyNumberFormat="1" applyFont="1" applyFill="1" applyBorder="1" applyAlignment="1" applyProtection="1">
      <alignment horizontal="right" vertical="center" wrapText="1"/>
    </xf>
    <xf numFmtId="164" fontId="22" fillId="0" borderId="63" xfId="3" applyNumberFormat="1" applyFont="1" applyFill="1" applyBorder="1" applyAlignment="1" applyProtection="1">
      <alignment horizontal="right" vertical="center" wrapText="1"/>
    </xf>
    <xf numFmtId="164" fontId="22" fillId="0" borderId="62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65" xfId="3" quotePrefix="1" applyFont="1" applyBorder="1" applyAlignment="1" applyProtection="1">
      <alignment horizontal="center" vertical="center" wrapText="1"/>
    </xf>
    <xf numFmtId="164" fontId="8" fillId="0" borderId="65" xfId="3" applyNumberFormat="1" applyFont="1" applyFill="1" applyBorder="1" applyAlignment="1" applyProtection="1">
      <alignment horizontal="right" vertical="center"/>
      <protection locked="0"/>
    </xf>
    <xf numFmtId="164" fontId="5" fillId="0" borderId="65" xfId="3" applyNumberFormat="1" applyFont="1" applyFill="1" applyBorder="1" applyAlignment="1" applyProtection="1">
      <alignment horizontal="right" vertical="center" wrapText="1"/>
    </xf>
    <xf numFmtId="164" fontId="8" fillId="0" borderId="65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65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66" xfId="3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3" applyFont="1" applyProtection="1"/>
    <xf numFmtId="0" fontId="22" fillId="0" borderId="0" xfId="3" quotePrefix="1" applyFont="1" applyProtection="1"/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165" fontId="4" fillId="0" borderId="0" xfId="1"/>
    <xf numFmtId="0" fontId="9" fillId="0" borderId="0" xfId="3" applyFont="1" applyAlignment="1" applyProtection="1">
      <alignment horizontal="left" vertical="center" wrapText="1"/>
    </xf>
    <xf numFmtId="0" fontId="10" fillId="0" borderId="67" xfId="3" applyFont="1" applyBorder="1" applyAlignment="1" applyProtection="1">
      <alignment horizontal="center" vertical="center" wrapText="1"/>
    </xf>
    <xf numFmtId="0" fontId="12" fillId="0" borderId="53" xfId="3" applyFont="1" applyBorder="1" applyAlignment="1" applyProtection="1">
      <alignment horizontal="center" vertical="top" wrapText="1"/>
    </xf>
    <xf numFmtId="0" fontId="0" fillId="0" borderId="0" xfId="0" applyFont="1"/>
    <xf numFmtId="165" fontId="28" fillId="0" borderId="0" xfId="1" applyFont="1"/>
    <xf numFmtId="0" fontId="10" fillId="0" borderId="68" xfId="3" applyFont="1" applyBorder="1" applyAlignment="1" applyProtection="1">
      <alignment vertical="center" wrapText="1"/>
    </xf>
    <xf numFmtId="0" fontId="10" fillId="0" borderId="73" xfId="3" applyFont="1" applyBorder="1" applyAlignment="1" applyProtection="1">
      <alignment horizontal="left" vertical="center" wrapText="1"/>
    </xf>
    <xf numFmtId="0" fontId="10" fillId="0" borderId="75" xfId="3" applyFont="1" applyBorder="1" applyAlignment="1" applyProtection="1">
      <alignment horizontal="center" vertical="center" wrapText="1"/>
    </xf>
    <xf numFmtId="165" fontId="28" fillId="0" borderId="0" xfId="1" applyFont="1" applyBorder="1" applyAlignment="1" applyProtection="1"/>
    <xf numFmtId="0" fontId="10" fillId="0" borderId="79" xfId="3" applyFont="1" applyBorder="1" applyAlignment="1" applyProtection="1">
      <alignment horizontal="left" vertical="center" wrapText="1"/>
    </xf>
    <xf numFmtId="0" fontId="10" fillId="0" borderId="81" xfId="3" applyFont="1" applyBorder="1" applyAlignment="1" applyProtection="1">
      <alignment horizontal="center" vertical="center" wrapText="1"/>
    </xf>
    <xf numFmtId="0" fontId="10" fillId="0" borderId="86" xfId="3" applyFont="1" applyBorder="1" applyAlignment="1" applyProtection="1">
      <alignment horizontal="left" vertical="center" wrapText="1"/>
    </xf>
    <xf numFmtId="0" fontId="10" fillId="0" borderId="87" xfId="3" applyFont="1" applyBorder="1" applyAlignment="1" applyProtection="1">
      <alignment horizontal="center" vertical="center" wrapText="1"/>
    </xf>
    <xf numFmtId="0" fontId="10" fillId="0" borderId="87" xfId="3" applyFont="1" applyFill="1" applyBorder="1" applyAlignment="1" applyProtection="1">
      <alignment horizontal="center" vertical="center" wrapText="1"/>
    </xf>
    <xf numFmtId="165" fontId="0" fillId="0" borderId="0" xfId="0" applyNumberFormat="1" applyFont="1"/>
    <xf numFmtId="43" fontId="0" fillId="0" borderId="0" xfId="0" applyNumberFormat="1" applyFont="1"/>
    <xf numFmtId="164" fontId="0" fillId="0" borderId="0" xfId="0" applyNumberFormat="1" applyFont="1"/>
    <xf numFmtId="0" fontId="10" fillId="0" borderId="96" xfId="3" applyFont="1" applyFill="1" applyBorder="1" applyAlignment="1" applyProtection="1">
      <alignment horizontal="center" vertical="center" wrapText="1"/>
    </xf>
    <xf numFmtId="0" fontId="10" fillId="0" borderId="95" xfId="3" applyFont="1" applyFill="1" applyBorder="1" applyAlignment="1" applyProtection="1">
      <alignment horizontal="center" vertical="center" wrapText="1"/>
    </xf>
    <xf numFmtId="0" fontId="10" fillId="0" borderId="99" xfId="3" applyFont="1" applyFill="1" applyBorder="1" applyAlignment="1" applyProtection="1">
      <alignment horizontal="center" vertical="center" wrapText="1"/>
    </xf>
    <xf numFmtId="165" fontId="4" fillId="0" borderId="0" xfId="1" applyBorder="1" applyProtection="1"/>
    <xf numFmtId="0" fontId="10" fillId="0" borderId="102" xfId="3" applyFont="1" applyBorder="1" applyAlignment="1" applyProtection="1">
      <alignment horizontal="center" vertical="center" wrapText="1"/>
    </xf>
    <xf numFmtId="0" fontId="10" fillId="0" borderId="102" xfId="3" applyFont="1" applyFill="1" applyBorder="1" applyAlignment="1" applyProtection="1">
      <alignment horizontal="center" vertical="center" wrapText="1"/>
    </xf>
    <xf numFmtId="0" fontId="30" fillId="0" borderId="0" xfId="3" applyFont="1" applyBorder="1" applyAlignment="1" applyProtection="1">
      <alignment horizontal="left"/>
      <protection locked="0"/>
    </xf>
    <xf numFmtId="0" fontId="30" fillId="0" borderId="0" xfId="3" applyFont="1" applyAlignment="1" applyProtection="1">
      <alignment horizontal="center"/>
      <protection locked="0"/>
    </xf>
    <xf numFmtId="0" fontId="30" fillId="0" borderId="0" xfId="3" applyFont="1" applyBorder="1" applyAlignment="1" applyProtection="1">
      <alignment vertical="center"/>
      <protection locked="0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center" vertical="center" wrapText="1"/>
    </xf>
    <xf numFmtId="165" fontId="4" fillId="0" borderId="0" xfId="1" applyFill="1"/>
    <xf numFmtId="164" fontId="15" fillId="0" borderId="6" xfId="2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3" applyNumberFormat="1" applyFont="1" applyAlignment="1" applyProtection="1">
      <alignment horizontal="center" wrapText="1"/>
      <protection locked="0"/>
    </xf>
    <xf numFmtId="0" fontId="12" fillId="0" borderId="107" xfId="2" applyFont="1" applyBorder="1" applyAlignment="1" applyProtection="1">
      <alignment horizontal="center" vertical="center"/>
    </xf>
    <xf numFmtId="0" fontId="0" fillId="0" borderId="106" xfId="0" applyBorder="1" applyAlignment="1">
      <alignment horizontal="center"/>
    </xf>
    <xf numFmtId="0" fontId="10" fillId="0" borderId="32" xfId="2" quotePrefix="1" applyFont="1" applyFill="1" applyBorder="1" applyAlignment="1" applyProtection="1">
      <alignment horizontal="center" vertical="center" wrapText="1"/>
    </xf>
    <xf numFmtId="166" fontId="0" fillId="0" borderId="0" xfId="1" applyNumberFormat="1" applyFont="1" applyBorder="1" applyAlignment="1" applyProtection="1"/>
    <xf numFmtId="0" fontId="0" fillId="0" borderId="4" xfId="0" applyFont="1" applyBorder="1" applyAlignment="1">
      <alignment horizontal="center" vertical="center" wrapText="1"/>
    </xf>
    <xf numFmtId="165" fontId="4" fillId="0" borderId="14" xfId="1" applyBorder="1"/>
    <xf numFmtId="165" fontId="4" fillId="0" borderId="0" xfId="1" applyProtection="1"/>
    <xf numFmtId="165" fontId="4" fillId="0" borderId="88" xfId="1" applyBorder="1" applyProtection="1">
      <protection locked="0"/>
    </xf>
    <xf numFmtId="165" fontId="4" fillId="0" borderId="89" xfId="1" applyBorder="1"/>
    <xf numFmtId="165" fontId="4" fillId="0" borderId="97" xfId="1" applyBorder="1" applyProtection="1">
      <protection locked="0"/>
    </xf>
    <xf numFmtId="165" fontId="4" fillId="0" borderId="103" xfId="1" applyBorder="1" applyProtection="1">
      <protection locked="0"/>
    </xf>
    <xf numFmtId="165" fontId="4" fillId="0" borderId="104" xfId="1" applyBorder="1" applyProtection="1">
      <protection locked="0"/>
    </xf>
    <xf numFmtId="165" fontId="4" fillId="0" borderId="105" xfId="1" applyBorder="1" applyProtection="1">
      <protection locked="0"/>
    </xf>
    <xf numFmtId="165" fontId="4" fillId="0" borderId="0" xfId="1" applyProtection="1">
      <protection locked="0"/>
    </xf>
    <xf numFmtId="165" fontId="4" fillId="0" borderId="0" xfId="1" applyBorder="1"/>
    <xf numFmtId="165" fontId="4" fillId="0" borderId="0" xfId="1" applyBorder="1" applyProtection="1">
      <protection locked="0"/>
    </xf>
    <xf numFmtId="168" fontId="4" fillId="0" borderId="62" xfId="1" applyNumberFormat="1" applyBorder="1" applyProtection="1"/>
    <xf numFmtId="168" fontId="4" fillId="0" borderId="68" xfId="1" applyNumberFormat="1" applyBorder="1"/>
    <xf numFmtId="165" fontId="4" fillId="0" borderId="15" xfId="1" applyBorder="1" applyProtection="1"/>
    <xf numFmtId="165" fontId="4" fillId="0" borderId="14" xfId="1" applyBorder="1" applyProtection="1"/>
    <xf numFmtId="165" fontId="4" fillId="0" borderId="15" xfId="1" applyBorder="1" applyProtection="1">
      <protection locked="0"/>
    </xf>
    <xf numFmtId="165" fontId="4" fillId="0" borderId="111" xfId="1" applyBorder="1" applyProtection="1">
      <protection locked="0"/>
    </xf>
    <xf numFmtId="165" fontId="17" fillId="0" borderId="34" xfId="1" applyFont="1" applyBorder="1" applyProtection="1">
      <protection locked="0"/>
    </xf>
    <xf numFmtId="165" fontId="17" fillId="0" borderId="34" xfId="1" applyFont="1" applyBorder="1" applyProtection="1"/>
    <xf numFmtId="165" fontId="17" fillId="0" borderId="22" xfId="1" applyFont="1" applyBorder="1" applyProtection="1"/>
    <xf numFmtId="165" fontId="17" fillId="0" borderId="107" xfId="1" applyFont="1" applyBorder="1" applyProtection="1"/>
    <xf numFmtId="165" fontId="17" fillId="0" borderId="26" xfId="1" applyFont="1" applyBorder="1" applyProtection="1">
      <protection locked="0"/>
    </xf>
    <xf numFmtId="165" fontId="17" fillId="0" borderId="14" xfId="1" applyFont="1" applyBorder="1" applyProtection="1"/>
    <xf numFmtId="168" fontId="4" fillId="0" borderId="62" xfId="1" applyNumberFormat="1" applyBorder="1" applyProtection="1">
      <protection locked="0"/>
    </xf>
    <xf numFmtId="168" fontId="4" fillId="0" borderId="76" xfId="1" applyNumberFormat="1" applyBorder="1" applyProtection="1">
      <protection locked="0"/>
    </xf>
    <xf numFmtId="168" fontId="4" fillId="0" borderId="77" xfId="1" applyNumberFormat="1" applyBorder="1"/>
    <xf numFmtId="168" fontId="4" fillId="0" borderId="82" xfId="1" applyNumberFormat="1" applyBorder="1" applyProtection="1">
      <protection locked="0"/>
    </xf>
    <xf numFmtId="168" fontId="4" fillId="0" borderId="83" xfId="1" applyNumberFormat="1" applyBorder="1"/>
    <xf numFmtId="168" fontId="4" fillId="0" borderId="88" xfId="1" applyNumberFormat="1" applyBorder="1" applyProtection="1">
      <protection locked="0"/>
    </xf>
    <xf numFmtId="168" fontId="4" fillId="0" borderId="89" xfId="1" applyNumberFormat="1" applyBorder="1"/>
    <xf numFmtId="0" fontId="17" fillId="0" borderId="0" xfId="0" applyFont="1" applyBorder="1"/>
    <xf numFmtId="165" fontId="17" fillId="0" borderId="0" xfId="1" applyFont="1" applyBorder="1"/>
    <xf numFmtId="0" fontId="0" fillId="0" borderId="0" xfId="0" applyFont="1" applyBorder="1"/>
    <xf numFmtId="165" fontId="4" fillId="0" borderId="0" xfId="1" applyFill="1" applyBorder="1"/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10" fillId="0" borderId="130" xfId="3" applyFont="1" applyBorder="1" applyAlignment="1" applyProtection="1">
      <alignment horizontal="center" vertical="center" wrapText="1"/>
    </xf>
    <xf numFmtId="0" fontId="10" fillId="0" borderId="132" xfId="3" applyFont="1" applyBorder="1" applyAlignment="1" applyProtection="1">
      <alignment horizontal="center" vertical="center" wrapText="1"/>
    </xf>
    <xf numFmtId="0" fontId="10" fillId="0" borderId="136" xfId="3" applyFont="1" applyBorder="1" applyAlignment="1" applyProtection="1">
      <alignment horizontal="center" vertical="center"/>
    </xf>
    <xf numFmtId="0" fontId="10" fillId="0" borderId="136" xfId="3" applyFont="1" applyBorder="1" applyAlignment="1" applyProtection="1">
      <alignment horizontal="center" vertical="center" wrapText="1"/>
    </xf>
    <xf numFmtId="0" fontId="10" fillId="0" borderId="137" xfId="3" applyFont="1" applyBorder="1" applyAlignment="1" applyProtection="1">
      <alignment horizontal="center" vertical="center" wrapText="1"/>
    </xf>
    <xf numFmtId="0" fontId="10" fillId="0" borderId="131" xfId="3" applyFont="1" applyBorder="1" applyAlignment="1" applyProtection="1">
      <alignment horizontal="center" vertical="center" wrapText="1"/>
    </xf>
    <xf numFmtId="0" fontId="10" fillId="0" borderId="132" xfId="3" quotePrefix="1" applyFont="1" applyBorder="1" applyAlignment="1" applyProtection="1">
      <alignment horizontal="center" vertical="center" wrapText="1"/>
    </xf>
    <xf numFmtId="164" fontId="5" fillId="0" borderId="132" xfId="3" applyNumberFormat="1" applyFont="1" applyFill="1" applyBorder="1" applyAlignment="1" applyProtection="1">
      <alignment horizontal="right" vertical="center"/>
    </xf>
    <xf numFmtId="164" fontId="5" fillId="0" borderId="132" xfId="3" applyNumberFormat="1" applyFont="1" applyFill="1" applyBorder="1" applyAlignment="1" applyProtection="1">
      <alignment horizontal="right" vertical="center" wrapText="1"/>
    </xf>
    <xf numFmtId="164" fontId="5" fillId="0" borderId="140" xfId="3" applyNumberFormat="1" applyFont="1" applyFill="1" applyBorder="1" applyAlignment="1" applyProtection="1">
      <alignment horizontal="right" vertical="center" wrapText="1"/>
    </xf>
    <xf numFmtId="164" fontId="15" fillId="0" borderId="132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132" xfId="3" applyFont="1" applyBorder="1" applyAlignment="1" applyProtection="1">
      <alignment horizontal="left" vertical="center" wrapText="1"/>
    </xf>
    <xf numFmtId="164" fontId="22" fillId="0" borderId="132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132" xfId="3" applyNumberFormat="1" applyFont="1" applyFill="1" applyBorder="1" applyAlignment="1" applyProtection="1">
      <alignment horizontal="right" vertical="center" wrapText="1"/>
    </xf>
    <xf numFmtId="164" fontId="22" fillId="0" borderId="63" xfId="3" applyNumberFormat="1" applyFont="1" applyFill="1" applyBorder="1" applyAlignment="1" applyProtection="1">
      <alignment horizontal="right" vertical="center" wrapText="1"/>
    </xf>
    <xf numFmtId="164" fontId="22" fillId="0" borderId="14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142" xfId="3" quotePrefix="1" applyFont="1" applyBorder="1" applyAlignment="1" applyProtection="1">
      <alignment horizontal="center" vertical="center" wrapText="1"/>
    </xf>
    <xf numFmtId="164" fontId="8" fillId="0" borderId="142" xfId="3" applyNumberFormat="1" applyFont="1" applyFill="1" applyBorder="1" applyAlignment="1" applyProtection="1">
      <alignment horizontal="right" vertical="center"/>
      <protection locked="0"/>
    </xf>
    <xf numFmtId="164" fontId="5" fillId="0" borderId="142" xfId="3" applyNumberFormat="1" applyFont="1" applyFill="1" applyBorder="1" applyAlignment="1" applyProtection="1">
      <alignment horizontal="right" vertical="center" wrapText="1"/>
    </xf>
    <xf numFmtId="164" fontId="8" fillId="0" borderId="142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142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143" xfId="3" applyNumberFormat="1" applyFont="1" applyFill="1" applyBorder="1" applyAlignment="1" applyProtection="1">
      <alignment horizontal="right" vertical="center" wrapText="1"/>
      <protection locked="0"/>
    </xf>
    <xf numFmtId="0" fontId="13" fillId="0" borderId="17" xfId="2" applyFont="1" applyFill="1" applyBorder="1" applyAlignment="1" applyProtection="1">
      <alignment vertical="center" wrapText="1"/>
    </xf>
    <xf numFmtId="0" fontId="13" fillId="0" borderId="110" xfId="2" applyFont="1" applyFill="1" applyBorder="1" applyAlignment="1" applyProtection="1">
      <alignment vertical="center" wrapText="1"/>
    </xf>
    <xf numFmtId="0" fontId="13" fillId="0" borderId="85" xfId="2" applyFont="1" applyFill="1" applyBorder="1" applyAlignment="1" applyProtection="1">
      <alignment vertical="center" wrapText="1"/>
    </xf>
    <xf numFmtId="0" fontId="7" fillId="0" borderId="19" xfId="2" applyFont="1" applyFill="1" applyBorder="1" applyAlignment="1" applyProtection="1">
      <alignment vertical="center" wrapText="1"/>
    </xf>
    <xf numFmtId="0" fontId="7" fillId="0" borderId="20" xfId="2" applyFont="1" applyFill="1" applyBorder="1" applyAlignment="1" applyProtection="1">
      <alignment vertical="center" wrapText="1"/>
    </xf>
    <xf numFmtId="0" fontId="7" fillId="0" borderId="21" xfId="2" applyFont="1" applyFill="1" applyBorder="1" applyAlignment="1" applyProtection="1">
      <alignment vertical="center" wrapText="1"/>
    </xf>
    <xf numFmtId="0" fontId="7" fillId="0" borderId="17" xfId="2" applyFont="1" applyFill="1" applyBorder="1" applyAlignment="1" applyProtection="1">
      <alignment vertical="center" wrapText="1"/>
    </xf>
    <xf numFmtId="0" fontId="7" fillId="0" borderId="110" xfId="2" applyFont="1" applyFill="1" applyBorder="1" applyAlignment="1" applyProtection="1">
      <alignment vertical="center" wrapText="1"/>
    </xf>
    <xf numFmtId="0" fontId="7" fillId="0" borderId="85" xfId="2" applyFont="1" applyFill="1" applyBorder="1" applyAlignment="1" applyProtection="1">
      <alignment vertical="center" wrapText="1"/>
    </xf>
    <xf numFmtId="0" fontId="10" fillId="0" borderId="17" xfId="2" applyFont="1" applyFill="1" applyBorder="1" applyAlignment="1" applyProtection="1">
      <alignment horizontal="left" vertical="center" wrapText="1" indent="1"/>
    </xf>
    <xf numFmtId="0" fontId="10" fillId="0" borderId="110" xfId="2" applyFont="1" applyFill="1" applyBorder="1" applyAlignment="1" applyProtection="1">
      <alignment horizontal="left" vertical="center" wrapText="1" indent="1"/>
    </xf>
    <xf numFmtId="0" fontId="10" fillId="0" borderId="85" xfId="2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2"/>
    </xf>
    <xf numFmtId="0" fontId="9" fillId="0" borderId="110" xfId="2" applyFont="1" applyFill="1" applyBorder="1" applyAlignment="1" applyProtection="1">
      <alignment horizontal="left" vertical="center" wrapText="1" indent="2"/>
    </xf>
    <xf numFmtId="0" fontId="9" fillId="0" borderId="85" xfId="2" applyFont="1" applyFill="1" applyBorder="1" applyAlignment="1" applyProtection="1">
      <alignment horizontal="left" vertical="center" wrapText="1" indent="2"/>
    </xf>
    <xf numFmtId="0" fontId="10" fillId="0" borderId="17" xfId="2" applyFont="1" applyFill="1" applyBorder="1" applyAlignment="1" applyProtection="1">
      <alignment vertical="center" wrapText="1"/>
    </xf>
    <xf numFmtId="0" fontId="10" fillId="0" borderId="110" xfId="2" applyFont="1" applyFill="1" applyBorder="1" applyAlignment="1" applyProtection="1">
      <alignment vertical="center" wrapText="1"/>
    </xf>
    <xf numFmtId="0" fontId="10" fillId="0" borderId="85" xfId="2" applyFont="1" applyFill="1" applyBorder="1" applyAlignment="1" applyProtection="1">
      <alignment vertical="center" wrapText="1"/>
    </xf>
    <xf numFmtId="0" fontId="10" fillId="0" borderId="109" xfId="2" applyFont="1" applyFill="1" applyBorder="1" applyAlignment="1" applyProtection="1">
      <alignment horizontal="center" vertical="center" wrapText="1"/>
    </xf>
    <xf numFmtId="0" fontId="10" fillId="0" borderId="36" xfId="2" applyFont="1" applyFill="1" applyBorder="1" applyAlignment="1" applyProtection="1">
      <alignment horizontal="center" vertical="center" wrapText="1"/>
    </xf>
    <xf numFmtId="0" fontId="10" fillId="0" borderId="74" xfId="2" applyFont="1" applyFill="1" applyBorder="1" applyAlignment="1" applyProtection="1">
      <alignment horizontal="left" vertical="center" wrapText="1"/>
    </xf>
    <xf numFmtId="0" fontId="10" fillId="0" borderId="85" xfId="2" applyFont="1" applyFill="1" applyBorder="1" applyAlignment="1" applyProtection="1">
      <alignment horizontal="left" vertical="center" wrapText="1"/>
    </xf>
    <xf numFmtId="0" fontId="10" fillId="0" borderId="118" xfId="2" applyFont="1" applyFill="1" applyBorder="1" applyAlignment="1" applyProtection="1">
      <alignment vertical="center" wrapText="1"/>
    </xf>
    <xf numFmtId="0" fontId="10" fillId="0" borderId="119" xfId="2" applyFont="1" applyFill="1" applyBorder="1" applyAlignment="1" applyProtection="1">
      <alignment vertical="center" wrapText="1"/>
    </xf>
    <xf numFmtId="0" fontId="10" fillId="0" borderId="120" xfId="2" applyFont="1" applyFill="1" applyBorder="1" applyAlignment="1" applyProtection="1">
      <alignment vertical="center" wrapText="1"/>
    </xf>
    <xf numFmtId="0" fontId="10" fillId="0" borderId="115" xfId="3" applyFont="1" applyFill="1" applyBorder="1" applyAlignment="1" applyProtection="1">
      <alignment horizontal="left" vertical="center" wrapText="1" indent="2"/>
    </xf>
    <xf numFmtId="0" fontId="10" fillId="0" borderId="116" xfId="3" applyFont="1" applyFill="1" applyBorder="1" applyAlignment="1" applyProtection="1">
      <alignment horizontal="left" vertical="center" wrapText="1" indent="2"/>
    </xf>
    <xf numFmtId="0" fontId="10" fillId="0" borderId="117" xfId="3" applyFont="1" applyFill="1" applyBorder="1" applyAlignment="1" applyProtection="1">
      <alignment horizontal="left" vertical="center" wrapText="1" indent="2"/>
    </xf>
    <xf numFmtId="0" fontId="10" fillId="0" borderId="112" xfId="2" applyFont="1" applyFill="1" applyBorder="1" applyAlignment="1" applyProtection="1">
      <alignment vertical="center" wrapText="1"/>
    </xf>
    <xf numFmtId="0" fontId="10" fillId="0" borderId="113" xfId="2" applyFont="1" applyFill="1" applyBorder="1" applyAlignment="1" applyProtection="1">
      <alignment vertical="center" wrapText="1"/>
    </xf>
    <xf numFmtId="0" fontId="10" fillId="0" borderId="114" xfId="2" applyFont="1" applyFill="1" applyBorder="1" applyAlignment="1" applyProtection="1">
      <alignment vertical="center" wrapText="1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108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vertical="center" wrapText="1"/>
    </xf>
    <xf numFmtId="0" fontId="10" fillId="0" borderId="118" xfId="0" applyFont="1" applyFill="1" applyBorder="1" applyAlignment="1" applyProtection="1">
      <alignment horizontal="left" vertical="center" wrapText="1" indent="2"/>
    </xf>
    <xf numFmtId="0" fontId="10" fillId="0" borderId="119" xfId="0" applyFont="1" applyFill="1" applyBorder="1" applyAlignment="1" applyProtection="1">
      <alignment horizontal="left" vertical="center" wrapText="1" indent="2"/>
    </xf>
    <xf numFmtId="0" fontId="10" fillId="0" borderId="120" xfId="0" applyFont="1" applyFill="1" applyBorder="1" applyAlignment="1" applyProtection="1">
      <alignment horizontal="left" vertical="center" wrapText="1" indent="2"/>
    </xf>
    <xf numFmtId="0" fontId="9" fillId="0" borderId="126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left" wrapText="1"/>
    </xf>
    <xf numFmtId="0" fontId="11" fillId="0" borderId="123" xfId="2" applyFont="1" applyBorder="1" applyAlignment="1" applyProtection="1">
      <alignment horizontal="center" vertical="center" wrapText="1"/>
    </xf>
    <xf numFmtId="0" fontId="11" fillId="0" borderId="124" xfId="2" applyFont="1" applyBorder="1" applyAlignment="1" applyProtection="1">
      <alignment horizontal="center" vertical="center" wrapText="1"/>
    </xf>
    <xf numFmtId="0" fontId="11" fillId="0" borderId="125" xfId="2" applyFont="1" applyBorder="1" applyAlignment="1" applyProtection="1">
      <alignment horizontal="center" vertical="center" wrapText="1"/>
    </xf>
    <xf numFmtId="0" fontId="12" fillId="0" borderId="118" xfId="2" applyFont="1" applyBorder="1" applyAlignment="1" applyProtection="1">
      <alignment horizontal="center" wrapText="1"/>
    </xf>
    <xf numFmtId="0" fontId="12" fillId="0" borderId="119" xfId="2" applyFont="1" applyBorder="1" applyAlignment="1" applyProtection="1">
      <alignment horizontal="center" wrapText="1"/>
    </xf>
    <xf numFmtId="0" fontId="12" fillId="0" borderId="120" xfId="2" applyFont="1" applyBorder="1" applyAlignment="1" applyProtection="1">
      <alignment horizontal="center" wrapText="1"/>
    </xf>
    <xf numFmtId="0" fontId="7" fillId="0" borderId="118" xfId="2" applyFont="1" applyFill="1" applyBorder="1" applyAlignment="1" applyProtection="1">
      <alignment horizontal="left" vertical="center" wrapText="1"/>
    </xf>
    <xf numFmtId="0" fontId="7" fillId="0" borderId="119" xfId="2" applyFont="1" applyFill="1" applyBorder="1" applyAlignment="1" applyProtection="1">
      <alignment horizontal="left" vertical="center" wrapText="1"/>
    </xf>
    <xf numFmtId="0" fontId="7" fillId="0" borderId="120" xfId="2" applyFont="1" applyFill="1" applyBorder="1" applyAlignment="1" applyProtection="1">
      <alignment horizontal="left" vertical="center" wrapText="1"/>
    </xf>
    <xf numFmtId="0" fontId="9" fillId="0" borderId="118" xfId="2" applyFont="1" applyFill="1" applyBorder="1" applyAlignment="1" applyProtection="1">
      <alignment horizontal="left" vertical="center" wrapText="1"/>
    </xf>
    <xf numFmtId="0" fontId="9" fillId="0" borderId="119" xfId="2" applyFont="1" applyFill="1" applyBorder="1" applyAlignment="1" applyProtection="1">
      <alignment horizontal="left" vertical="center" wrapText="1"/>
    </xf>
    <xf numFmtId="0" fontId="9" fillId="0" borderId="120" xfId="2" applyFont="1" applyFill="1" applyBorder="1" applyAlignment="1" applyProtection="1">
      <alignment horizontal="left" vertical="center" wrapText="1"/>
    </xf>
    <xf numFmtId="0" fontId="10" fillId="0" borderId="17" xfId="2" applyFont="1" applyBorder="1" applyAlignment="1" applyProtection="1">
      <alignment horizontal="left" vertical="center" wrapText="1"/>
      <protection locked="0"/>
    </xf>
    <xf numFmtId="0" fontId="10" fillId="0" borderId="119" xfId="2" applyFont="1" applyBorder="1" applyAlignment="1" applyProtection="1">
      <alignment horizontal="left" vertical="center" wrapText="1"/>
      <protection locked="0"/>
    </xf>
    <xf numFmtId="0" fontId="10" fillId="0" borderId="120" xfId="2" applyFont="1" applyBorder="1" applyAlignment="1" applyProtection="1">
      <alignment horizontal="left" vertical="center" wrapText="1"/>
      <protection locked="0"/>
    </xf>
    <xf numFmtId="0" fontId="9" fillId="0" borderId="17" xfId="2" applyFont="1" applyFill="1" applyBorder="1" applyAlignment="1" applyProtection="1">
      <alignment vertical="center" wrapText="1"/>
    </xf>
    <xf numFmtId="0" fontId="9" fillId="0" borderId="119" xfId="2" applyFont="1" applyFill="1" applyBorder="1" applyAlignment="1" applyProtection="1">
      <alignment vertical="center" wrapText="1"/>
    </xf>
    <xf numFmtId="0" fontId="9" fillId="0" borderId="120" xfId="2" applyFont="1" applyFill="1" applyBorder="1" applyAlignment="1" applyProtection="1">
      <alignment vertical="center" wrapText="1"/>
    </xf>
    <xf numFmtId="0" fontId="10" fillId="0" borderId="122" xfId="2" applyFont="1" applyFill="1" applyBorder="1" applyAlignment="1" applyProtection="1">
      <alignment horizontal="center" vertical="center" wrapText="1"/>
    </xf>
    <xf numFmtId="0" fontId="10" fillId="0" borderId="13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center" vertical="center" wrapText="1"/>
    </xf>
    <xf numFmtId="0" fontId="10" fillId="0" borderId="120" xfId="2" applyFont="1" applyFill="1" applyBorder="1" applyAlignment="1" applyProtection="1">
      <alignment horizontal="left" vertical="center" wrapText="1"/>
    </xf>
    <xf numFmtId="0" fontId="10" fillId="0" borderId="10" xfId="2" applyFont="1" applyFill="1" applyBorder="1" applyAlignment="1" applyProtection="1">
      <alignment horizontal="left" vertical="center" wrapText="1" indent="2"/>
    </xf>
    <xf numFmtId="0" fontId="10" fillId="0" borderId="21" xfId="2" applyFont="1" applyFill="1" applyBorder="1" applyAlignment="1" applyProtection="1">
      <alignment horizontal="left" vertical="center" wrapText="1" indent="2"/>
    </xf>
    <xf numFmtId="0" fontId="10" fillId="0" borderId="17" xfId="2" applyFont="1" applyFill="1" applyBorder="1" applyAlignment="1" applyProtection="1">
      <alignment horizontal="left" vertical="center" wrapText="1"/>
    </xf>
    <xf numFmtId="0" fontId="10" fillId="0" borderId="119" xfId="2" applyFont="1" applyFill="1" applyBorder="1" applyAlignment="1" applyProtection="1">
      <alignment horizontal="left" vertical="center" wrapText="1"/>
    </xf>
    <xf numFmtId="0" fontId="10" fillId="0" borderId="17" xfId="2" applyFont="1" applyFill="1" applyBorder="1" applyAlignment="1" applyProtection="1">
      <alignment horizontal="left" vertical="center" wrapText="1" indent="3"/>
    </xf>
    <xf numFmtId="0" fontId="10" fillId="0" borderId="119" xfId="2" applyFont="1" applyFill="1" applyBorder="1" applyAlignment="1" applyProtection="1">
      <alignment horizontal="left" vertical="center" wrapText="1" indent="3"/>
    </xf>
    <xf numFmtId="0" fontId="10" fillId="0" borderId="120" xfId="2" applyFont="1" applyFill="1" applyBorder="1" applyAlignment="1" applyProtection="1">
      <alignment horizontal="left" vertical="center" wrapText="1" indent="3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left" vertical="center"/>
    </xf>
    <xf numFmtId="0" fontId="12" fillId="0" borderId="17" xfId="2" applyFont="1" applyBorder="1" applyAlignment="1" applyProtection="1">
      <alignment horizontal="center" wrapText="1"/>
    </xf>
    <xf numFmtId="0" fontId="7" fillId="0" borderId="17" xfId="2" applyFont="1" applyFill="1" applyBorder="1" applyAlignment="1" applyProtection="1">
      <alignment horizontal="left" vertical="center" wrapText="1"/>
    </xf>
    <xf numFmtId="0" fontId="9" fillId="0" borderId="17" xfId="2" applyFont="1" applyFill="1" applyBorder="1" applyAlignment="1" applyProtection="1">
      <alignment horizontal="left" vertical="center" wrapText="1"/>
    </xf>
    <xf numFmtId="0" fontId="25" fillId="0" borderId="25" xfId="2" applyFont="1" applyFill="1" applyBorder="1" applyAlignment="1" applyProtection="1">
      <alignment horizontal="center" vertical="center" textRotation="90" wrapText="1"/>
    </xf>
    <xf numFmtId="0" fontId="25" fillId="0" borderId="36" xfId="2" applyFont="1" applyFill="1" applyBorder="1" applyAlignment="1" applyProtection="1">
      <alignment horizontal="center" vertical="center" textRotation="90" wrapText="1"/>
    </xf>
    <xf numFmtId="0" fontId="25" fillId="0" borderId="109" xfId="2" applyFont="1" applyFill="1" applyBorder="1" applyAlignment="1" applyProtection="1">
      <alignment horizontal="center" vertical="center" textRotation="90" wrapText="1"/>
    </xf>
    <xf numFmtId="0" fontId="25" fillId="0" borderId="31" xfId="2" applyFont="1" applyFill="1" applyBorder="1" applyAlignment="1" applyProtection="1">
      <alignment horizontal="center" vertical="center" textRotation="90" wrapText="1"/>
    </xf>
    <xf numFmtId="0" fontId="9" fillId="0" borderId="29" xfId="2" applyFont="1" applyFill="1" applyBorder="1" applyAlignment="1" applyProtection="1">
      <alignment vertical="center" wrapText="1"/>
    </xf>
    <xf numFmtId="0" fontId="10" fillId="0" borderId="14" xfId="2" applyFont="1" applyFill="1" applyBorder="1" applyAlignment="1" applyProtection="1">
      <alignment vertical="center" wrapText="1"/>
    </xf>
    <xf numFmtId="0" fontId="9" fillId="0" borderId="32" xfId="2" applyFont="1" applyFill="1" applyBorder="1" applyAlignment="1" applyProtection="1">
      <alignment vertical="center" wrapText="1"/>
    </xf>
    <xf numFmtId="0" fontId="9" fillId="0" borderId="38" xfId="3" applyFont="1" applyFill="1" applyBorder="1" applyAlignment="1" applyProtection="1">
      <alignment horizontal="center" vertical="center"/>
    </xf>
    <xf numFmtId="0" fontId="24" fillId="0" borderId="25" xfId="2" applyFont="1" applyFill="1" applyBorder="1" applyAlignment="1" applyProtection="1">
      <alignment horizontal="center" vertical="center" textRotation="90" wrapText="1"/>
      <protection locked="0"/>
    </xf>
    <xf numFmtId="0" fontId="24" fillId="0" borderId="18" xfId="2" applyFont="1" applyFill="1" applyBorder="1" applyAlignment="1" applyProtection="1">
      <alignment horizontal="center" vertical="center" textRotation="90" wrapText="1"/>
      <protection locked="0"/>
    </xf>
    <xf numFmtId="0" fontId="24" fillId="0" borderId="31" xfId="2" applyFont="1" applyFill="1" applyBorder="1" applyAlignment="1" applyProtection="1">
      <alignment horizontal="center" vertical="center" textRotation="90" wrapText="1"/>
      <protection locked="0"/>
    </xf>
    <xf numFmtId="0" fontId="25" fillId="0" borderId="18" xfId="2" applyFont="1" applyFill="1" applyBorder="1" applyAlignment="1" applyProtection="1">
      <alignment horizontal="center" vertical="center" textRotation="90" wrapText="1"/>
    </xf>
    <xf numFmtId="0" fontId="10" fillId="0" borderId="84" xfId="2" applyFont="1" applyFill="1" applyBorder="1" applyAlignment="1" applyProtection="1">
      <alignment horizontal="left" vertical="center" wrapText="1" indent="2"/>
    </xf>
    <xf numFmtId="0" fontId="10" fillId="0" borderId="110" xfId="2" applyFont="1" applyFill="1" applyBorder="1" applyAlignment="1" applyProtection="1">
      <alignment horizontal="left" vertical="center" wrapText="1" indent="2"/>
    </xf>
    <xf numFmtId="0" fontId="10" fillId="0" borderId="85" xfId="2" applyFont="1" applyFill="1" applyBorder="1" applyAlignment="1" applyProtection="1">
      <alignment horizontal="left" vertical="center" wrapText="1" indent="2"/>
    </xf>
    <xf numFmtId="0" fontId="24" fillId="0" borderId="33" xfId="2" applyFont="1" applyFill="1" applyBorder="1" applyAlignment="1" applyProtection="1">
      <alignment horizontal="center" vertical="center" textRotation="90" wrapText="1"/>
    </xf>
    <xf numFmtId="0" fontId="1" fillId="0" borderId="13" xfId="2" applyFont="1" applyFill="1" applyBorder="1" applyProtection="1"/>
    <xf numFmtId="0" fontId="1" fillId="0" borderId="35" xfId="2" applyFont="1" applyFill="1" applyBorder="1" applyProtection="1"/>
    <xf numFmtId="0" fontId="10" fillId="0" borderId="84" xfId="2" applyFont="1" applyFill="1" applyBorder="1" applyAlignment="1" applyProtection="1">
      <alignment horizontal="center" vertical="top" wrapText="1"/>
    </xf>
    <xf numFmtId="0" fontId="10" fillId="0" borderId="110" xfId="2" applyFont="1" applyFill="1" applyBorder="1" applyAlignment="1" applyProtection="1">
      <alignment horizontal="center" vertical="top" wrapText="1"/>
    </xf>
    <xf numFmtId="0" fontId="10" fillId="0" borderId="85" xfId="2" applyFont="1" applyFill="1" applyBorder="1" applyAlignment="1" applyProtection="1">
      <alignment horizontal="center" vertical="top" wrapTex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3" xfId="2" applyFont="1" applyBorder="1" applyAlignment="1" applyProtection="1">
      <alignment horizontal="center" vertical="center" wrapText="1"/>
    </xf>
    <xf numFmtId="0" fontId="12" fillId="0" borderId="109" xfId="2" applyFont="1" applyBorder="1" applyAlignment="1" applyProtection="1">
      <alignment horizontal="center" vertical="center" wrapText="1"/>
    </xf>
    <xf numFmtId="0" fontId="12" fillId="0" borderId="106" xfId="2" applyFont="1" applyBorder="1" applyAlignment="1" applyProtection="1">
      <alignment horizontal="center" vertical="center" wrapText="1"/>
    </xf>
    <xf numFmtId="0" fontId="9" fillId="0" borderId="25" xfId="2" applyFont="1" applyFill="1" applyBorder="1" applyAlignment="1" applyProtection="1">
      <alignment horizontal="center" vertical="center" textRotation="90" wrapText="1"/>
    </xf>
    <xf numFmtId="0" fontId="9" fillId="0" borderId="18" xfId="2" applyFont="1" applyFill="1" applyBorder="1" applyAlignment="1" applyProtection="1">
      <alignment horizontal="center" vertical="center" textRotation="90" wrapText="1"/>
    </xf>
    <xf numFmtId="0" fontId="9" fillId="0" borderId="31" xfId="2" applyFont="1" applyFill="1" applyBorder="1" applyAlignment="1" applyProtection="1">
      <alignment horizontal="center" vertical="center" textRotation="90" wrapText="1"/>
    </xf>
    <xf numFmtId="0" fontId="9" fillId="0" borderId="26" xfId="2" applyFont="1" applyFill="1" applyBorder="1" applyAlignment="1" applyProtection="1">
      <alignment vertical="center" wrapText="1"/>
    </xf>
    <xf numFmtId="0" fontId="9" fillId="0" borderId="27" xfId="2" applyFont="1" applyFill="1" applyBorder="1" applyAlignment="1" applyProtection="1">
      <alignment vertical="center" wrapText="1"/>
    </xf>
    <xf numFmtId="0" fontId="9" fillId="0" borderId="28" xfId="2" applyFont="1" applyFill="1" applyBorder="1" applyAlignment="1" applyProtection="1">
      <alignment vertical="center" wrapText="1"/>
    </xf>
    <xf numFmtId="0" fontId="10" fillId="0" borderId="84" xfId="2" applyFont="1" applyFill="1" applyBorder="1" applyAlignment="1" applyProtection="1">
      <alignment vertical="center" wrapText="1"/>
    </xf>
    <xf numFmtId="0" fontId="10" fillId="0" borderId="106" xfId="2" applyFont="1" applyFill="1" applyBorder="1" applyAlignment="1" applyProtection="1">
      <alignment horizontal="left" vertical="center" wrapText="1"/>
    </xf>
    <xf numFmtId="0" fontId="10" fillId="0" borderId="30" xfId="2" applyFont="1" applyFill="1" applyBorder="1" applyAlignment="1" applyProtection="1">
      <alignment horizontal="left" vertical="center" wrapText="1"/>
    </xf>
    <xf numFmtId="0" fontId="10" fillId="0" borderId="108" xfId="2" applyFont="1" applyFill="1" applyBorder="1" applyAlignment="1" applyProtection="1">
      <alignment horizontal="left" vertical="center" wrapText="1"/>
    </xf>
    <xf numFmtId="0" fontId="10" fillId="0" borderId="133" xfId="3" applyFont="1" applyBorder="1" applyAlignment="1" applyProtection="1">
      <alignment horizontal="center" vertical="center" wrapText="1"/>
    </xf>
    <xf numFmtId="0" fontId="10" fillId="0" borderId="134" xfId="3" applyFont="1" applyBorder="1" applyAlignment="1" applyProtection="1">
      <alignment horizontal="center" vertical="center" wrapText="1"/>
    </xf>
    <xf numFmtId="0" fontId="10" fillId="0" borderId="135" xfId="3" applyFont="1" applyBorder="1" applyAlignment="1" applyProtection="1">
      <alignment horizontal="center" vertical="center" wrapText="1"/>
    </xf>
    <xf numFmtId="0" fontId="7" fillId="2" borderId="127" xfId="3" applyFont="1" applyFill="1" applyBorder="1" applyAlignment="1" applyProtection="1">
      <alignment horizontal="center" vertical="top"/>
    </xf>
    <xf numFmtId="0" fontId="7" fillId="2" borderId="128" xfId="3" applyFont="1" applyFill="1" applyBorder="1" applyAlignment="1" applyProtection="1">
      <alignment horizontal="center" vertical="top"/>
    </xf>
    <xf numFmtId="0" fontId="7" fillId="2" borderId="138" xfId="3" applyFont="1" applyFill="1" applyBorder="1" applyAlignment="1" applyProtection="1">
      <alignment horizontal="center" vertical="top"/>
    </xf>
    <xf numFmtId="0" fontId="9" fillId="0" borderId="139" xfId="3" applyFont="1" applyBorder="1" applyAlignment="1" applyProtection="1">
      <alignment horizontal="left" vertical="center" wrapText="1"/>
    </xf>
    <xf numFmtId="0" fontId="9" fillId="0" borderId="132" xfId="3" applyFont="1" applyBorder="1" applyAlignment="1" applyProtection="1">
      <alignment horizontal="left" vertical="center" wrapText="1"/>
    </xf>
    <xf numFmtId="0" fontId="0" fillId="0" borderId="139" xfId="3" applyFont="1" applyBorder="1" applyAlignment="1" applyProtection="1">
      <alignment horizontal="center" vertical="center"/>
    </xf>
    <xf numFmtId="0" fontId="26" fillId="0" borderId="139" xfId="3" applyFont="1" applyBorder="1" applyAlignment="1" applyProtection="1">
      <alignment horizontal="center" vertical="center"/>
    </xf>
    <xf numFmtId="0" fontId="26" fillId="0" borderId="141" xfId="3" applyFont="1" applyBorder="1" applyAlignment="1" applyProtection="1">
      <alignment horizontal="center" vertical="center"/>
    </xf>
    <xf numFmtId="0" fontId="10" fillId="0" borderId="132" xfId="3" applyFont="1" applyBorder="1" applyAlignment="1" applyProtection="1">
      <alignment horizontal="left" vertical="center" wrapText="1" indent="1"/>
    </xf>
    <xf numFmtId="0" fontId="9" fillId="0" borderId="142" xfId="3" applyFont="1" applyBorder="1" applyAlignment="1" applyProtection="1">
      <alignment horizontal="left" vertical="center" wrapText="1"/>
    </xf>
    <xf numFmtId="49" fontId="7" fillId="0" borderId="0" xfId="3" applyNumberFormat="1" applyFont="1" applyBorder="1" applyAlignment="1" applyProtection="1">
      <alignment horizontal="left" vertical="center" wrapText="1"/>
    </xf>
    <xf numFmtId="0" fontId="10" fillId="0" borderId="39" xfId="3" applyFont="1" applyBorder="1" applyAlignment="1" applyProtection="1">
      <alignment horizontal="center" vertical="center" wrapText="1"/>
    </xf>
    <xf numFmtId="0" fontId="10" fillId="0" borderId="40" xfId="3" applyFont="1" applyBorder="1" applyAlignment="1" applyProtection="1">
      <alignment horizontal="center" vertical="center" wrapText="1"/>
    </xf>
    <xf numFmtId="0" fontId="10" fillId="0" borderId="41" xfId="3" applyFont="1" applyBorder="1" applyAlignment="1" applyProtection="1">
      <alignment horizontal="center" vertical="center" wrapText="1"/>
    </xf>
    <xf numFmtId="0" fontId="10" fillId="0" borderId="127" xfId="3" applyFont="1" applyBorder="1" applyAlignment="1" applyProtection="1">
      <alignment horizontal="center" vertical="center" wrapText="1"/>
    </xf>
    <xf numFmtId="0" fontId="10" fillId="0" borderId="128" xfId="3" applyFont="1" applyBorder="1" applyAlignment="1" applyProtection="1">
      <alignment horizontal="center" vertical="center" wrapText="1"/>
    </xf>
    <xf numFmtId="0" fontId="10" fillId="0" borderId="129" xfId="3" applyFont="1" applyBorder="1" applyAlignment="1" applyProtection="1">
      <alignment horizontal="center" vertical="center" wrapText="1"/>
    </xf>
    <xf numFmtId="0" fontId="10" fillId="0" borderId="42" xfId="3" applyFont="1" applyFill="1" applyBorder="1" applyAlignment="1" applyProtection="1">
      <alignment horizontal="center" vertical="center" wrapText="1"/>
    </xf>
    <xf numFmtId="0" fontId="10" fillId="0" borderId="49" xfId="3" applyFont="1" applyFill="1" applyBorder="1" applyAlignment="1" applyProtection="1">
      <alignment horizontal="center" vertical="center" wrapText="1"/>
    </xf>
    <xf numFmtId="0" fontId="10" fillId="0" borderId="43" xfId="3" applyFont="1" applyFill="1" applyBorder="1" applyAlignment="1" applyProtection="1">
      <alignment horizontal="center" vertical="center" wrapText="1"/>
    </xf>
    <xf numFmtId="0" fontId="10" fillId="0" borderId="50" xfId="3" applyFont="1" applyFill="1" applyBorder="1" applyAlignment="1" applyProtection="1">
      <alignment horizontal="center" vertical="center" wrapText="1"/>
    </xf>
    <xf numFmtId="0" fontId="10" fillId="0" borderId="44" xfId="3" applyFont="1" applyFill="1" applyBorder="1" applyAlignment="1" applyProtection="1">
      <alignment horizontal="left" vertical="center" wrapText="1"/>
    </xf>
    <xf numFmtId="0" fontId="10" fillId="0" borderId="45" xfId="3" applyFont="1" applyFill="1" applyBorder="1" applyAlignment="1" applyProtection="1">
      <alignment horizontal="left" vertical="center" wrapText="1"/>
    </xf>
    <xf numFmtId="0" fontId="10" fillId="0" borderId="130" xfId="3" applyFont="1" applyBorder="1" applyAlignment="1" applyProtection="1">
      <alignment horizontal="center" vertical="center" wrapText="1"/>
    </xf>
    <xf numFmtId="0" fontId="10" fillId="0" borderId="131" xfId="3" applyFont="1" applyFill="1" applyBorder="1" applyAlignment="1" applyProtection="1">
      <alignment horizontal="center" vertical="center" wrapText="1"/>
    </xf>
    <xf numFmtId="0" fontId="10" fillId="0" borderId="54" xfId="3" applyFont="1" applyFill="1" applyBorder="1" applyAlignment="1" applyProtection="1">
      <alignment horizontal="center" vertical="center" wrapText="1"/>
    </xf>
    <xf numFmtId="0" fontId="22" fillId="0" borderId="0" xfId="3" quotePrefix="1" applyFont="1" applyAlignment="1" applyProtection="1">
      <alignment horizontal="left" vertical="center" wrapText="1"/>
    </xf>
    <xf numFmtId="0" fontId="10" fillId="0" borderId="55" xfId="3" applyFont="1" applyBorder="1" applyAlignment="1" applyProtection="1">
      <alignment horizontal="center" vertical="center" wrapText="1"/>
    </xf>
    <xf numFmtId="0" fontId="10" fillId="0" borderId="56" xfId="3" applyFont="1" applyBorder="1" applyAlignment="1" applyProtection="1">
      <alignment horizontal="center" vertical="center" wrapText="1"/>
    </xf>
    <xf numFmtId="0" fontId="10" fillId="0" borderId="57" xfId="3" applyFont="1" applyBorder="1" applyAlignment="1" applyProtection="1">
      <alignment horizontal="center" vertical="center" wrapText="1"/>
    </xf>
    <xf numFmtId="0" fontId="7" fillId="2" borderId="46" xfId="3" applyFont="1" applyFill="1" applyBorder="1" applyAlignment="1" applyProtection="1">
      <alignment horizontal="center" vertical="center" wrapText="1"/>
    </xf>
    <xf numFmtId="0" fontId="7" fillId="2" borderId="47" xfId="3" applyFont="1" applyFill="1" applyBorder="1" applyAlignment="1" applyProtection="1">
      <alignment horizontal="center" vertical="center" wrapText="1"/>
    </xf>
    <xf numFmtId="0" fontId="7" fillId="2" borderId="60" xfId="3" applyFont="1" applyFill="1" applyBorder="1" applyAlignment="1" applyProtection="1">
      <alignment horizontal="center" vertical="center" wrapText="1"/>
    </xf>
    <xf numFmtId="0" fontId="9" fillId="0" borderId="61" xfId="3" applyFont="1" applyBorder="1" applyAlignment="1" applyProtection="1">
      <alignment horizontal="left" vertical="center" wrapText="1"/>
    </xf>
    <xf numFmtId="0" fontId="9" fillId="0" borderId="53" xfId="3" applyFont="1" applyBorder="1" applyAlignment="1" applyProtection="1">
      <alignment horizontal="left" vertical="center" wrapText="1"/>
    </xf>
    <xf numFmtId="0" fontId="0" fillId="0" borderId="61" xfId="3" applyFont="1" applyBorder="1" applyAlignment="1" applyProtection="1">
      <alignment horizontal="center" vertical="center"/>
    </xf>
    <xf numFmtId="0" fontId="26" fillId="0" borderId="61" xfId="3" applyFont="1" applyBorder="1" applyAlignment="1" applyProtection="1">
      <alignment horizontal="center" vertical="center"/>
    </xf>
    <xf numFmtId="0" fontId="26" fillId="0" borderId="64" xfId="3" applyFont="1" applyBorder="1" applyAlignment="1" applyProtection="1">
      <alignment horizontal="center" vertical="center"/>
    </xf>
    <xf numFmtId="0" fontId="10" fillId="0" borderId="53" xfId="3" applyFont="1" applyBorder="1" applyAlignment="1" applyProtection="1">
      <alignment horizontal="left" vertical="center" wrapText="1" indent="1"/>
    </xf>
    <xf numFmtId="0" fontId="9" fillId="0" borderId="65" xfId="3" applyFont="1" applyBorder="1" applyAlignment="1" applyProtection="1">
      <alignment horizontal="left" vertical="center" wrapText="1"/>
    </xf>
    <xf numFmtId="0" fontId="10" fillId="0" borderId="46" xfId="3" applyFont="1" applyBorder="1" applyAlignment="1" applyProtection="1">
      <alignment horizontal="center" vertical="center" wrapText="1"/>
    </xf>
    <xf numFmtId="0" fontId="10" fillId="0" borderId="47" xfId="3" applyFont="1" applyBorder="1" applyAlignment="1" applyProtection="1">
      <alignment horizontal="center" vertical="center" wrapText="1"/>
    </xf>
    <xf numFmtId="0" fontId="10" fillId="0" borderId="48" xfId="3" applyFont="1" applyBorder="1" applyAlignment="1" applyProtection="1">
      <alignment horizontal="center" vertical="center" wrapText="1"/>
    </xf>
    <xf numFmtId="0" fontId="10" fillId="0" borderId="51" xfId="3" applyFont="1" applyBorder="1" applyAlignment="1" applyProtection="1">
      <alignment horizontal="center" vertical="center" wrapText="1"/>
    </xf>
    <xf numFmtId="0" fontId="10" fillId="0" borderId="52" xfId="3" applyFont="1" applyFill="1" applyBorder="1" applyAlignment="1" applyProtection="1">
      <alignment horizontal="center" vertical="center" wrapText="1"/>
    </xf>
    <xf numFmtId="0" fontId="30" fillId="0" borderId="0" xfId="3" applyFont="1" applyBorder="1" applyAlignment="1" applyProtection="1">
      <alignment horizontal="center"/>
      <protection locked="0"/>
    </xf>
    <xf numFmtId="0" fontId="10" fillId="0" borderId="72" xfId="3" applyFont="1" applyFill="1" applyBorder="1" applyAlignment="1" applyProtection="1">
      <alignment horizontal="left" vertical="center" wrapText="1"/>
    </xf>
    <xf numFmtId="0" fontId="10" fillId="0" borderId="90" xfId="3" applyFont="1" applyFill="1" applyBorder="1" applyAlignment="1" applyProtection="1">
      <alignment horizontal="left" vertical="center" wrapText="1"/>
    </xf>
    <xf numFmtId="0" fontId="10" fillId="0" borderId="91" xfId="3" applyFont="1" applyFill="1" applyBorder="1" applyAlignment="1" applyProtection="1">
      <alignment horizontal="left" vertical="center" wrapText="1"/>
    </xf>
    <xf numFmtId="0" fontId="10" fillId="0" borderId="92" xfId="3" applyFont="1" applyFill="1" applyBorder="1" applyAlignment="1" applyProtection="1">
      <alignment horizontal="left" vertical="center" wrapText="1"/>
    </xf>
    <xf numFmtId="0" fontId="10" fillId="0" borderId="93" xfId="3" applyFont="1" applyFill="1" applyBorder="1" applyAlignment="1" applyProtection="1">
      <alignment horizontal="left" vertical="center" wrapText="1" indent="4"/>
    </xf>
    <xf numFmtId="0" fontId="10" fillId="0" borderId="94" xfId="3" applyFont="1" applyFill="1" applyBorder="1" applyAlignment="1" applyProtection="1">
      <alignment horizontal="left" vertical="center" wrapText="1" indent="4"/>
    </xf>
    <xf numFmtId="0" fontId="10" fillId="0" borderId="95" xfId="3" applyFont="1" applyFill="1" applyBorder="1" applyAlignment="1" applyProtection="1">
      <alignment horizontal="left" vertical="center" wrapText="1" indent="4"/>
    </xf>
    <xf numFmtId="0" fontId="10" fillId="0" borderId="18" xfId="3" applyFont="1" applyBorder="1" applyAlignment="1" applyProtection="1">
      <alignment horizontal="center" vertical="center" wrapText="1"/>
    </xf>
    <xf numFmtId="0" fontId="10" fillId="0" borderId="31" xfId="3" applyFont="1" applyBorder="1" applyAlignment="1" applyProtection="1">
      <alignment horizontal="center" vertical="center" wrapText="1"/>
    </xf>
    <xf numFmtId="0" fontId="10" fillId="0" borderId="98" xfId="3" applyFont="1" applyFill="1" applyBorder="1" applyAlignment="1" applyProtection="1">
      <alignment horizontal="left" vertical="center" wrapText="1"/>
    </xf>
    <xf numFmtId="0" fontId="10" fillId="0" borderId="99" xfId="3" applyFont="1" applyFill="1" applyBorder="1" applyAlignment="1" applyProtection="1">
      <alignment horizontal="left" vertical="center" wrapText="1"/>
    </xf>
    <xf numFmtId="0" fontId="10" fillId="0" borderId="98" xfId="3" applyFont="1" applyFill="1" applyBorder="1" applyAlignment="1" applyProtection="1">
      <alignment horizontal="left" vertical="center" wrapText="1" indent="2"/>
    </xf>
    <xf numFmtId="0" fontId="10" fillId="0" borderId="99" xfId="3" applyFont="1" applyFill="1" applyBorder="1" applyAlignment="1" applyProtection="1">
      <alignment horizontal="left" vertical="center" wrapText="1" indent="2"/>
    </xf>
    <xf numFmtId="0" fontId="10" fillId="0" borderId="100" xfId="3" applyFont="1" applyFill="1" applyBorder="1" applyAlignment="1" applyProtection="1">
      <alignment horizontal="left" vertical="center" wrapText="1"/>
    </xf>
    <xf numFmtId="0" fontId="10" fillId="0" borderId="101" xfId="3" applyFont="1" applyFill="1" applyBorder="1" applyAlignment="1" applyProtection="1">
      <alignment horizontal="left" vertical="center" wrapText="1"/>
    </xf>
    <xf numFmtId="0" fontId="0" fillId="0" borderId="0" xfId="3" applyFont="1" applyBorder="1" applyAlignment="1" applyProtection="1">
      <alignment horizontal="center" wrapText="1"/>
      <protection locked="0"/>
    </xf>
    <xf numFmtId="0" fontId="10" fillId="0" borderId="70" xfId="3" applyFont="1" applyBorder="1" applyAlignment="1" applyProtection="1">
      <alignment horizontal="left" vertical="center" wrapText="1"/>
    </xf>
    <xf numFmtId="0" fontId="10" fillId="0" borderId="69" xfId="3" applyFont="1" applyBorder="1" applyAlignment="1" applyProtection="1">
      <alignment horizontal="left" vertical="center" wrapText="1"/>
    </xf>
    <xf numFmtId="0" fontId="10" fillId="0" borderId="37" xfId="3" applyFont="1" applyBorder="1" applyAlignment="1" applyProtection="1">
      <alignment horizontal="center" vertical="center" wrapText="1"/>
    </xf>
    <xf numFmtId="0" fontId="10" fillId="0" borderId="13" xfId="3" applyFont="1" applyBorder="1" applyAlignment="1" applyProtection="1">
      <alignment horizontal="center" vertical="center" wrapText="1"/>
    </xf>
    <xf numFmtId="0" fontId="10" fillId="0" borderId="36" xfId="3" applyFont="1" applyBorder="1" applyAlignment="1" applyProtection="1">
      <alignment horizontal="center" vertical="center" wrapText="1"/>
    </xf>
    <xf numFmtId="0" fontId="10" fillId="0" borderId="56" xfId="3" applyFont="1" applyBorder="1" applyAlignment="1" applyProtection="1">
      <alignment horizontal="left" vertical="center" wrapText="1"/>
    </xf>
    <xf numFmtId="0" fontId="10" fillId="0" borderId="57" xfId="3" applyFont="1" applyBorder="1" applyAlignment="1" applyProtection="1">
      <alignment horizontal="left" vertical="center" wrapText="1"/>
    </xf>
    <xf numFmtId="0" fontId="10" fillId="0" borderId="74" xfId="3" applyFont="1" applyBorder="1" applyAlignment="1" applyProtection="1">
      <alignment horizontal="left" vertical="center" wrapText="1"/>
    </xf>
    <xf numFmtId="0" fontId="10" fillId="0" borderId="73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78" xfId="3" applyFont="1" applyBorder="1" applyAlignment="1" applyProtection="1">
      <alignment horizontal="left" vertical="center" wrapText="1"/>
    </xf>
    <xf numFmtId="0" fontId="10" fillId="0" borderId="80" xfId="3" applyFont="1" applyBorder="1" applyAlignment="1" applyProtection="1">
      <alignment horizontal="left" vertical="center" wrapText="1"/>
    </xf>
    <xf numFmtId="0" fontId="10" fillId="0" borderId="79" xfId="3" applyFont="1" applyBorder="1" applyAlignment="1" applyProtection="1">
      <alignment horizontal="left" vertical="center" wrapText="1"/>
    </xf>
    <xf numFmtId="0" fontId="10" fillId="0" borderId="84" xfId="3" applyFont="1" applyBorder="1" applyAlignment="1" applyProtection="1">
      <alignment horizontal="center" vertical="center" wrapText="1"/>
    </xf>
    <xf numFmtId="0" fontId="10" fillId="0" borderId="85" xfId="3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left" wrapText="1"/>
    </xf>
    <xf numFmtId="0" fontId="12" fillId="0" borderId="61" xfId="3" applyFont="1" applyBorder="1" applyAlignment="1" applyProtection="1">
      <alignment horizontal="center" vertical="top" wrapText="1"/>
    </xf>
    <xf numFmtId="0" fontId="12" fillId="0" borderId="69" xfId="3" applyFont="1" applyBorder="1" applyAlignment="1" applyProtection="1">
      <alignment horizontal="center" vertical="top" wrapText="1"/>
    </xf>
    <xf numFmtId="0" fontId="10" fillId="0" borderId="61" xfId="3" applyFont="1" applyBorder="1" applyAlignment="1" applyProtection="1">
      <alignment horizontal="left" vertical="center" wrapText="1"/>
    </xf>
    <xf numFmtId="0" fontId="10" fillId="0" borderId="70" xfId="3" applyFont="1" applyBorder="1" applyAlignment="1" applyProtection="1">
      <alignment horizontal="center" vertical="center" wrapText="1"/>
    </xf>
    <xf numFmtId="0" fontId="10" fillId="0" borderId="71" xfId="3" applyFont="1" applyBorder="1" applyAlignment="1" applyProtection="1">
      <alignment horizontal="center" vertical="center" wrapText="1"/>
    </xf>
    <xf numFmtId="0" fontId="10" fillId="0" borderId="72" xfId="3" applyFont="1" applyBorder="1" applyAlignment="1" applyProtection="1">
      <alignment horizontal="center" vertical="center" wrapText="1"/>
    </xf>
    <xf numFmtId="0" fontId="10" fillId="0" borderId="51" xfId="3" applyFont="1" applyBorder="1" applyAlignment="1" applyProtection="1">
      <alignment horizontal="left" vertical="center" wrapText="1"/>
    </xf>
    <xf numFmtId="0" fontId="10" fillId="0" borderId="47" xfId="3" applyFont="1" applyBorder="1" applyAlignment="1" applyProtection="1">
      <alignment horizontal="left" vertical="center" wrapText="1"/>
    </xf>
    <xf numFmtId="0" fontId="10" fillId="0" borderId="48" xfId="3" applyFont="1" applyBorder="1" applyAlignment="1" applyProtection="1">
      <alignment horizontal="left" vertical="center" wrapText="1"/>
    </xf>
  </cellXfs>
  <cellStyles count="4">
    <cellStyle name="Dziesiętny" xfId="1" builtinId="3"/>
    <cellStyle name="Excel Built-in Normal" xfId="3"/>
    <cellStyle name="Normalny" xfId="0" builtinId="0"/>
    <cellStyle name="Normalny 2" xfId="2"/>
  </cellStyles>
  <dxfs count="42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0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6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4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5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7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8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0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1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3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4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6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7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9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0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rzembska\AppData\Roaming\Merinosoft\XEMI\UWB\Files\plan_2021-czerwiec%202021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a.jarzembska\Moje%20dokumenty\EXCEL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V nowy (2)"/>
      <sheetName val="Kto złożył plan"/>
      <sheetName val="Arkusz2"/>
      <sheetName val="Arkusz1"/>
      <sheetName val="Dział II. (2)"/>
      <sheetName val="ZFŚS ostateczny czerwiec"/>
      <sheetName val="Dział I zbiorówka"/>
      <sheetName val="Dział I."/>
      <sheetName val="Dział I nowy"/>
      <sheetName val="Dział II."/>
      <sheetName val="Dział II nowy"/>
      <sheetName val="Dział II"/>
      <sheetName val="Dział III"/>
      <sheetName val="Dział V."/>
      <sheetName val="Dział IV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1089649.45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55" zoomScaleNormal="100" workbookViewId="0">
      <selection sqref="A1:F72"/>
    </sheetView>
  </sheetViews>
  <sheetFormatPr defaultRowHeight="12.75"/>
  <cols>
    <col min="1" max="1" width="8.7109375" customWidth="1"/>
    <col min="2" max="2" width="10.42578125" customWidth="1"/>
    <col min="3" max="3" width="64.85546875" customWidth="1"/>
    <col min="4" max="4" width="8.7109375" customWidth="1"/>
    <col min="5" max="5" width="19" customWidth="1"/>
    <col min="6" max="6" width="18.140625" customWidth="1"/>
    <col min="7" max="7" width="11.28515625" customWidth="1"/>
    <col min="8" max="8" width="16.28515625" customWidth="1"/>
    <col min="9" max="9" width="8.7109375" customWidth="1"/>
    <col min="10" max="10" width="16.42578125" customWidth="1"/>
    <col min="11" max="1025" width="8.7109375" customWidth="1"/>
  </cols>
  <sheetData>
    <row r="1" spans="1:6" ht="12.75" customHeight="1">
      <c r="A1" s="260" t="s">
        <v>0</v>
      </c>
      <c r="B1" s="260"/>
      <c r="C1" s="260"/>
      <c r="D1" s="1"/>
      <c r="E1" s="2"/>
    </row>
    <row r="2" spans="1:6" ht="12.75" customHeight="1">
      <c r="A2" s="261" t="s">
        <v>1</v>
      </c>
      <c r="B2" s="261"/>
      <c r="C2" s="261"/>
      <c r="D2" s="1"/>
      <c r="E2" s="3"/>
    </row>
    <row r="3" spans="1:6" ht="18" customHeight="1">
      <c r="A3" s="262" t="s">
        <v>173</v>
      </c>
      <c r="B3" s="262"/>
      <c r="C3" s="262"/>
      <c r="D3" s="262"/>
      <c r="E3" s="262"/>
    </row>
    <row r="4" spans="1:6" ht="12.75" customHeight="1">
      <c r="A4" s="263" t="s">
        <v>3</v>
      </c>
      <c r="B4" s="263"/>
      <c r="C4" s="263"/>
      <c r="D4" s="263"/>
      <c r="E4" s="263"/>
    </row>
    <row r="5" spans="1:6" ht="20.25" customHeight="1">
      <c r="A5" s="264" t="s">
        <v>4</v>
      </c>
      <c r="B5" s="264"/>
      <c r="C5" s="264"/>
      <c r="D5" s="264"/>
      <c r="E5" s="264"/>
    </row>
    <row r="6" spans="1:6" ht="18.75">
      <c r="A6" s="4"/>
      <c r="B6" s="4"/>
      <c r="C6" s="4"/>
      <c r="D6" s="4"/>
      <c r="E6" s="5"/>
    </row>
    <row r="7" spans="1:6" ht="15.75">
      <c r="A7" s="265" t="s">
        <v>5</v>
      </c>
      <c r="B7" s="265"/>
      <c r="C7" s="265"/>
      <c r="D7" s="265"/>
      <c r="E7" s="3"/>
    </row>
    <row r="8" spans="1:6" ht="16.5" thickBot="1">
      <c r="A8" s="6" t="s">
        <v>6</v>
      </c>
      <c r="B8" s="7"/>
      <c r="C8" s="7"/>
      <c r="D8" s="1"/>
      <c r="E8" s="3"/>
    </row>
    <row r="9" spans="1:6" ht="117" customHeight="1">
      <c r="A9" s="231" t="s">
        <v>7</v>
      </c>
      <c r="B9" s="232"/>
      <c r="C9" s="232"/>
      <c r="D9" s="233"/>
      <c r="E9" s="8" t="s">
        <v>171</v>
      </c>
      <c r="F9" s="8" t="s">
        <v>135</v>
      </c>
    </row>
    <row r="10" spans="1:6" ht="15">
      <c r="A10" s="266">
        <v>1</v>
      </c>
      <c r="B10" s="235"/>
      <c r="C10" s="235"/>
      <c r="D10" s="236"/>
      <c r="E10" s="9">
        <v>3</v>
      </c>
      <c r="F10" s="10">
        <v>3</v>
      </c>
    </row>
    <row r="11" spans="1:6" ht="18.75" customHeight="1">
      <c r="A11" s="267" t="s">
        <v>8</v>
      </c>
      <c r="B11" s="238"/>
      <c r="C11" s="239"/>
      <c r="D11" s="11" t="s">
        <v>9</v>
      </c>
      <c r="E11" s="12">
        <f t="shared" ref="E11:F11" si="0">E12+E28</f>
        <v>167631.5</v>
      </c>
      <c r="F11" s="12">
        <f t="shared" si="0"/>
        <v>171157.2</v>
      </c>
    </row>
    <row r="12" spans="1:6" ht="28.5" customHeight="1">
      <c r="A12" s="268" t="s">
        <v>10</v>
      </c>
      <c r="B12" s="241"/>
      <c r="C12" s="242"/>
      <c r="D12" s="11" t="s">
        <v>11</v>
      </c>
      <c r="E12" s="13">
        <f t="shared" ref="E12:F12" si="1">E13+E24+E23+E22+E20+E19+E18+E16+E15+E14+E26+E27</f>
        <v>161962.79999999999</v>
      </c>
      <c r="F12" s="13">
        <f t="shared" si="1"/>
        <v>159697.20000000001</v>
      </c>
    </row>
    <row r="13" spans="1:6" ht="18" customHeight="1">
      <c r="A13" s="255" t="s">
        <v>12</v>
      </c>
      <c r="B13" s="256"/>
      <c r="C13" s="252"/>
      <c r="D13" s="11" t="s">
        <v>13</v>
      </c>
      <c r="E13" s="124">
        <v>123599.5</v>
      </c>
      <c r="F13" s="14">
        <v>125549.3</v>
      </c>
    </row>
    <row r="14" spans="1:6" ht="18" customHeight="1">
      <c r="A14" s="255" t="s">
        <v>14</v>
      </c>
      <c r="B14" s="256"/>
      <c r="C14" s="252"/>
      <c r="D14" s="15" t="s">
        <v>15</v>
      </c>
      <c r="E14" s="124">
        <v>1776.9</v>
      </c>
      <c r="F14" s="14">
        <v>1716</v>
      </c>
    </row>
    <row r="15" spans="1:6" ht="18" customHeight="1">
      <c r="A15" s="255" t="s">
        <v>16</v>
      </c>
      <c r="B15" s="256"/>
      <c r="C15" s="252"/>
      <c r="D15" s="15" t="s">
        <v>17</v>
      </c>
      <c r="E15" s="16">
        <v>15</v>
      </c>
      <c r="F15" s="14">
        <v>50</v>
      </c>
    </row>
    <row r="16" spans="1:6" ht="17.45" customHeight="1">
      <c r="A16" s="255" t="s">
        <v>18</v>
      </c>
      <c r="B16" s="256"/>
      <c r="C16" s="252"/>
      <c r="D16" s="15" t="s">
        <v>19</v>
      </c>
      <c r="E16" s="16">
        <v>9300</v>
      </c>
      <c r="F16" s="14">
        <v>9800</v>
      </c>
    </row>
    <row r="17" spans="1:6" ht="18" customHeight="1">
      <c r="A17" s="257" t="s">
        <v>20</v>
      </c>
      <c r="B17" s="258"/>
      <c r="C17" s="259"/>
      <c r="D17" s="15" t="s">
        <v>21</v>
      </c>
      <c r="E17" s="16">
        <v>7000</v>
      </c>
      <c r="F17" s="14">
        <v>7500</v>
      </c>
    </row>
    <row r="18" spans="1:6" ht="18" customHeight="1">
      <c r="A18" s="255" t="s">
        <v>22</v>
      </c>
      <c r="B18" s="256"/>
      <c r="C18" s="252"/>
      <c r="D18" s="11" t="s">
        <v>23</v>
      </c>
      <c r="E18" s="16">
        <v>1164.0999999999999</v>
      </c>
      <c r="F18" s="14">
        <v>2118</v>
      </c>
    </row>
    <row r="19" spans="1:6" ht="18" customHeight="1">
      <c r="A19" s="255" t="s">
        <v>24</v>
      </c>
      <c r="B19" s="256"/>
      <c r="C19" s="252"/>
      <c r="D19" s="11" t="s">
        <v>25</v>
      </c>
      <c r="E19" s="16">
        <v>4798.2</v>
      </c>
      <c r="F19" s="14">
        <v>3889.7</v>
      </c>
    </row>
    <row r="20" spans="1:6" ht="33" customHeight="1">
      <c r="A20" s="255" t="s">
        <v>26</v>
      </c>
      <c r="B20" s="256"/>
      <c r="C20" s="252"/>
      <c r="D20" s="11" t="s">
        <v>27</v>
      </c>
      <c r="E20" s="16">
        <v>12325.4</v>
      </c>
      <c r="F20" s="14">
        <v>7728.1</v>
      </c>
    </row>
    <row r="21" spans="1:6" ht="18" customHeight="1">
      <c r="A21" s="257" t="s">
        <v>28</v>
      </c>
      <c r="B21" s="258"/>
      <c r="C21" s="259"/>
      <c r="D21" s="15" t="s">
        <v>29</v>
      </c>
      <c r="E21" s="16">
        <v>5733.3</v>
      </c>
      <c r="F21" s="14">
        <v>2848.9</v>
      </c>
    </row>
    <row r="22" spans="1:6" ht="18" customHeight="1">
      <c r="A22" s="255" t="s">
        <v>30</v>
      </c>
      <c r="B22" s="256"/>
      <c r="C22" s="252"/>
      <c r="D22" s="15" t="s">
        <v>31</v>
      </c>
      <c r="E22" s="16">
        <v>366.3</v>
      </c>
      <c r="F22" s="14">
        <v>188.2</v>
      </c>
    </row>
    <row r="23" spans="1:6" ht="33" customHeight="1">
      <c r="A23" s="255" t="s">
        <v>32</v>
      </c>
      <c r="B23" s="256"/>
      <c r="C23" s="252"/>
      <c r="D23" s="15" t="s">
        <v>33</v>
      </c>
      <c r="E23" s="16">
        <v>2517.4</v>
      </c>
      <c r="F23" s="14">
        <v>2757.9</v>
      </c>
    </row>
    <row r="24" spans="1:6" ht="18" customHeight="1">
      <c r="A24" s="255" t="s">
        <v>34</v>
      </c>
      <c r="B24" s="256"/>
      <c r="C24" s="252"/>
      <c r="D24" s="15" t="s">
        <v>35</v>
      </c>
      <c r="E24" s="16">
        <v>6000</v>
      </c>
      <c r="F24" s="14">
        <v>5800</v>
      </c>
    </row>
    <row r="25" spans="1:6" ht="18" customHeight="1">
      <c r="A25" s="257" t="s">
        <v>36</v>
      </c>
      <c r="B25" s="258"/>
      <c r="C25" s="259"/>
      <c r="D25" s="15" t="s">
        <v>37</v>
      </c>
      <c r="E25" s="16">
        <v>1300</v>
      </c>
      <c r="F25" s="14">
        <v>1300</v>
      </c>
    </row>
    <row r="26" spans="1:6" ht="18" customHeight="1">
      <c r="A26" s="243" t="s">
        <v>38</v>
      </c>
      <c r="B26" s="244"/>
      <c r="C26" s="245"/>
      <c r="D26" s="15" t="s">
        <v>39</v>
      </c>
      <c r="E26" s="16">
        <v>0</v>
      </c>
      <c r="F26" s="14">
        <v>0</v>
      </c>
    </row>
    <row r="27" spans="1:6" ht="18" customHeight="1">
      <c r="A27" s="243" t="s">
        <v>40</v>
      </c>
      <c r="B27" s="244"/>
      <c r="C27" s="245"/>
      <c r="D27" s="15" t="s">
        <v>41</v>
      </c>
      <c r="E27" s="16">
        <v>100</v>
      </c>
      <c r="F27" s="14">
        <v>100</v>
      </c>
    </row>
    <row r="28" spans="1:6" ht="18" customHeight="1">
      <c r="A28" s="246" t="s">
        <v>42</v>
      </c>
      <c r="B28" s="247"/>
      <c r="C28" s="248"/>
      <c r="D28" s="15" t="s">
        <v>43</v>
      </c>
      <c r="E28" s="17">
        <f>E29+E30</f>
        <v>5668.7</v>
      </c>
      <c r="F28" s="18">
        <f>F29+F30</f>
        <v>11460</v>
      </c>
    </row>
    <row r="29" spans="1:6" ht="18" customHeight="1">
      <c r="A29" s="204" t="s">
        <v>44</v>
      </c>
      <c r="B29" s="212"/>
      <c r="C29" s="213"/>
      <c r="D29" s="15" t="s">
        <v>45</v>
      </c>
      <c r="E29" s="16">
        <v>5</v>
      </c>
      <c r="F29" s="14">
        <v>5</v>
      </c>
    </row>
    <row r="30" spans="1:6" ht="18" customHeight="1">
      <c r="A30" s="204" t="s">
        <v>46</v>
      </c>
      <c r="B30" s="212"/>
      <c r="C30" s="213"/>
      <c r="D30" s="15" t="s">
        <v>47</v>
      </c>
      <c r="E30" s="19">
        <f>E31+E32</f>
        <v>5663.7</v>
      </c>
      <c r="F30" s="14">
        <f>F31+F32</f>
        <v>11455</v>
      </c>
    </row>
    <row r="31" spans="1:6" ht="18" customHeight="1">
      <c r="A31" s="249" t="s">
        <v>48</v>
      </c>
      <c r="B31" s="209" t="s">
        <v>49</v>
      </c>
      <c r="C31" s="252"/>
      <c r="D31" s="15" t="s">
        <v>50</v>
      </c>
      <c r="E31" s="16">
        <v>0</v>
      </c>
      <c r="F31" s="14">
        <v>355</v>
      </c>
    </row>
    <row r="32" spans="1:6" ht="18" customHeight="1">
      <c r="A32" s="250"/>
      <c r="B32" s="209" t="s">
        <v>51</v>
      </c>
      <c r="C32" s="252"/>
      <c r="D32" s="20" t="s">
        <v>52</v>
      </c>
      <c r="E32" s="16">
        <f>E33+300</f>
        <v>5663.7</v>
      </c>
      <c r="F32" s="14">
        <f>5100+6000</f>
        <v>11100</v>
      </c>
    </row>
    <row r="33" spans="1:10" ht="46.5" customHeight="1" thickBot="1">
      <c r="A33" s="251"/>
      <c r="B33" s="253" t="s">
        <v>53</v>
      </c>
      <c r="C33" s="254"/>
      <c r="D33" s="21">
        <v>23</v>
      </c>
      <c r="E33" s="22">
        <v>5363.7</v>
      </c>
      <c r="F33" s="23">
        <v>4800</v>
      </c>
      <c r="H33" s="24"/>
    </row>
    <row r="34" spans="1:10" ht="15.75">
      <c r="A34" s="229"/>
      <c r="B34" s="229"/>
      <c r="C34" s="229"/>
      <c r="D34" s="25"/>
      <c r="E34" s="3"/>
    </row>
    <row r="35" spans="1:10" ht="15.75" customHeight="1">
      <c r="A35" s="230" t="s">
        <v>54</v>
      </c>
      <c r="B35" s="230"/>
      <c r="C35" s="230"/>
      <c r="D35" s="230"/>
      <c r="E35" s="3"/>
    </row>
    <row r="36" spans="1:10" ht="16.5" thickBot="1">
      <c r="A36" s="26"/>
      <c r="B36" s="26"/>
      <c r="C36" s="26"/>
      <c r="D36" s="26"/>
      <c r="E36" s="3"/>
    </row>
    <row r="37" spans="1:10" ht="110.25" customHeight="1">
      <c r="A37" s="231" t="s">
        <v>7</v>
      </c>
      <c r="B37" s="232"/>
      <c r="C37" s="232"/>
      <c r="D37" s="233"/>
      <c r="E37" s="8" t="s">
        <v>171</v>
      </c>
      <c r="F37" s="130" t="str">
        <f>F9</f>
        <v xml:space="preserve">Plan na 2021 rok </v>
      </c>
    </row>
    <row r="38" spans="1:10" ht="15">
      <c r="A38" s="234">
        <v>1</v>
      </c>
      <c r="B38" s="235"/>
      <c r="C38" s="235"/>
      <c r="D38" s="236"/>
      <c r="E38" s="9">
        <v>2</v>
      </c>
      <c r="F38" s="10">
        <v>3</v>
      </c>
    </row>
    <row r="39" spans="1:10" ht="18.75" customHeight="1">
      <c r="A39" s="237" t="s">
        <v>55</v>
      </c>
      <c r="B39" s="238"/>
      <c r="C39" s="239"/>
      <c r="D39" s="11">
        <f>D33+1</f>
        <v>24</v>
      </c>
      <c r="E39" s="12">
        <f t="shared" ref="E39:F39" si="2">E40+E59</f>
        <v>167532.20000000001</v>
      </c>
      <c r="F39" s="12">
        <f t="shared" si="2"/>
        <v>167152.6</v>
      </c>
    </row>
    <row r="40" spans="1:10" ht="18" customHeight="1">
      <c r="A40" s="240" t="s">
        <v>56</v>
      </c>
      <c r="B40" s="241"/>
      <c r="C40" s="242"/>
      <c r="D40" s="11">
        <f>D39+1</f>
        <v>25</v>
      </c>
      <c r="E40" s="13">
        <f t="shared" ref="E40:F40" si="3">E56</f>
        <v>165732.20000000001</v>
      </c>
      <c r="F40" s="13">
        <f t="shared" si="3"/>
        <v>166709.1</v>
      </c>
    </row>
    <row r="41" spans="1:10" ht="18" customHeight="1">
      <c r="A41" s="211" t="s">
        <v>57</v>
      </c>
      <c r="B41" s="212"/>
      <c r="C41" s="213"/>
      <c r="D41" s="27">
        <f t="shared" ref="D41:D72" si="4">D40+1</f>
        <v>26</v>
      </c>
      <c r="E41" s="28">
        <v>6648.5</v>
      </c>
      <c r="F41" s="14">
        <v>5950</v>
      </c>
    </row>
    <row r="42" spans="1:10" ht="18" customHeight="1">
      <c r="A42" s="211" t="s">
        <v>58</v>
      </c>
      <c r="B42" s="212"/>
      <c r="C42" s="213"/>
      <c r="D42" s="27">
        <f t="shared" si="4"/>
        <v>27</v>
      </c>
      <c r="E42" s="28">
        <v>11000</v>
      </c>
      <c r="F42" s="14">
        <v>12700</v>
      </c>
    </row>
    <row r="43" spans="1:10" ht="18" customHeight="1">
      <c r="A43" s="211" t="s">
        <v>59</v>
      </c>
      <c r="B43" s="212"/>
      <c r="C43" s="213"/>
      <c r="D43" s="27">
        <f t="shared" si="4"/>
        <v>28</v>
      </c>
      <c r="E43" s="28">
        <v>9000</v>
      </c>
      <c r="F43" s="14">
        <v>10200</v>
      </c>
    </row>
    <row r="44" spans="1:10" ht="18" customHeight="1">
      <c r="A44" s="211" t="s">
        <v>60</v>
      </c>
      <c r="B44" s="212"/>
      <c r="C44" s="213"/>
      <c r="D44" s="27">
        <f t="shared" si="4"/>
        <v>29</v>
      </c>
      <c r="E44" s="28">
        <v>100</v>
      </c>
      <c r="F44" s="14">
        <v>100</v>
      </c>
      <c r="J44" s="29"/>
    </row>
    <row r="45" spans="1:10" ht="18" customHeight="1">
      <c r="A45" s="211" t="s">
        <v>61</v>
      </c>
      <c r="B45" s="212"/>
      <c r="C45" s="213"/>
      <c r="D45" s="27">
        <f t="shared" si="4"/>
        <v>30</v>
      </c>
      <c r="E45" s="28">
        <f>E46+2800</f>
        <v>100906.1</v>
      </c>
      <c r="F45" s="14">
        <v>102802.6</v>
      </c>
    </row>
    <row r="46" spans="1:10" ht="18" customHeight="1">
      <c r="A46" s="226" t="s">
        <v>62</v>
      </c>
      <c r="B46" s="227"/>
      <c r="C46" s="228"/>
      <c r="D46" s="27">
        <f t="shared" si="4"/>
        <v>31</v>
      </c>
      <c r="E46" s="28">
        <v>98106.1</v>
      </c>
      <c r="F46" s="14">
        <v>100002.6</v>
      </c>
      <c r="H46" s="24"/>
    </row>
    <row r="47" spans="1:10" ht="18" customHeight="1">
      <c r="A47" s="211" t="s">
        <v>63</v>
      </c>
      <c r="B47" s="212"/>
      <c r="C47" s="213"/>
      <c r="D47" s="27">
        <f t="shared" si="4"/>
        <v>32</v>
      </c>
      <c r="E47" s="28">
        <f>E52+E51+E50+E48+5000</f>
        <v>32177.599999999999</v>
      </c>
      <c r="F47" s="14">
        <v>30256.5</v>
      </c>
    </row>
    <row r="48" spans="1:10" ht="18" customHeight="1">
      <c r="A48" s="222" t="s">
        <v>64</v>
      </c>
      <c r="B48" s="225" t="s">
        <v>65</v>
      </c>
      <c r="C48" s="213"/>
      <c r="D48" s="27">
        <f t="shared" si="4"/>
        <v>33</v>
      </c>
      <c r="E48" s="28">
        <v>19300</v>
      </c>
      <c r="F48" s="14">
        <v>20500</v>
      </c>
      <c r="H48" s="24"/>
    </row>
    <row r="49" spans="1:8" ht="47.25" customHeight="1">
      <c r="A49" s="223"/>
      <c r="B49" s="30" t="s">
        <v>66</v>
      </c>
      <c r="C49" s="31" t="s">
        <v>67</v>
      </c>
      <c r="D49" s="27">
        <f t="shared" si="4"/>
        <v>34</v>
      </c>
      <c r="E49" s="28">
        <v>754</v>
      </c>
      <c r="F49" s="14">
        <v>454.5</v>
      </c>
      <c r="H49" s="24"/>
    </row>
    <row r="50" spans="1:8" ht="18" customHeight="1">
      <c r="A50" s="223"/>
      <c r="B50" s="225" t="s">
        <v>68</v>
      </c>
      <c r="C50" s="213"/>
      <c r="D50" s="27">
        <f t="shared" si="4"/>
        <v>35</v>
      </c>
      <c r="E50" s="28">
        <v>4034.5</v>
      </c>
      <c r="F50" s="14">
        <v>4034.5</v>
      </c>
    </row>
    <row r="51" spans="1:8" ht="18" customHeight="1">
      <c r="A51" s="223"/>
      <c r="B51" s="225" t="s">
        <v>69</v>
      </c>
      <c r="C51" s="213"/>
      <c r="D51" s="27">
        <f t="shared" si="4"/>
        <v>36</v>
      </c>
      <c r="E51" s="28">
        <v>0</v>
      </c>
      <c r="F51" s="14">
        <v>0</v>
      </c>
    </row>
    <row r="52" spans="1:8" ht="18" customHeight="1">
      <c r="A52" s="224"/>
      <c r="B52" s="225" t="s">
        <v>70</v>
      </c>
      <c r="C52" s="213"/>
      <c r="D52" s="27">
        <f t="shared" si="4"/>
        <v>37</v>
      </c>
      <c r="E52" s="28">
        <v>3843.1</v>
      </c>
      <c r="F52" s="14">
        <v>2150</v>
      </c>
    </row>
    <row r="53" spans="1:8" ht="18" customHeight="1">
      <c r="A53" s="211" t="s">
        <v>71</v>
      </c>
      <c r="B53" s="212"/>
      <c r="C53" s="213"/>
      <c r="D53" s="27">
        <f t="shared" si="4"/>
        <v>38</v>
      </c>
      <c r="E53" s="28">
        <v>5900</v>
      </c>
      <c r="F53" s="14">
        <v>4700</v>
      </c>
    </row>
    <row r="54" spans="1:8" ht="18" customHeight="1">
      <c r="A54" s="211" t="s">
        <v>72</v>
      </c>
      <c r="B54" s="212"/>
      <c r="C54" s="213"/>
      <c r="D54" s="27">
        <f t="shared" si="4"/>
        <v>39</v>
      </c>
      <c r="E54" s="32">
        <f t="shared" ref="E54:F54" si="5">E41+E42+E43+E44+E45+E47+E53</f>
        <v>165732.20000000001</v>
      </c>
      <c r="F54" s="32">
        <f t="shared" si="5"/>
        <v>166709.1</v>
      </c>
    </row>
    <row r="55" spans="1:8" ht="30.75" customHeight="1">
      <c r="A55" s="214" t="s">
        <v>73</v>
      </c>
      <c r="B55" s="215"/>
      <c r="C55" s="216"/>
      <c r="D55" s="33">
        <f t="shared" si="4"/>
        <v>40</v>
      </c>
      <c r="E55" s="34">
        <v>0</v>
      </c>
      <c r="F55" s="35">
        <v>0</v>
      </c>
    </row>
    <row r="56" spans="1:8" ht="18" customHeight="1">
      <c r="A56" s="217" t="s">
        <v>74</v>
      </c>
      <c r="B56" s="218"/>
      <c r="C56" s="219"/>
      <c r="D56" s="33">
        <f t="shared" si="4"/>
        <v>41</v>
      </c>
      <c r="E56" s="36">
        <f t="shared" ref="E56:F56" si="6">E54+E55</f>
        <v>165732.20000000001</v>
      </c>
      <c r="F56" s="36">
        <f t="shared" si="6"/>
        <v>166709.1</v>
      </c>
    </row>
    <row r="57" spans="1:8" ht="18" customHeight="1">
      <c r="A57" s="220" t="s">
        <v>64</v>
      </c>
      <c r="B57" s="209" t="s">
        <v>75</v>
      </c>
      <c r="C57" s="210"/>
      <c r="D57" s="33">
        <f t="shared" si="4"/>
        <v>42</v>
      </c>
      <c r="E57" s="37">
        <v>1300</v>
      </c>
      <c r="F57" s="35">
        <v>1300</v>
      </c>
    </row>
    <row r="58" spans="1:8" ht="18" customHeight="1">
      <c r="A58" s="221"/>
      <c r="B58" s="209" t="s">
        <v>76</v>
      </c>
      <c r="C58" s="210"/>
      <c r="D58" s="33">
        <f t="shared" si="4"/>
        <v>43</v>
      </c>
      <c r="E58" s="38">
        <v>0</v>
      </c>
      <c r="F58" s="35">
        <v>0</v>
      </c>
    </row>
    <row r="59" spans="1:8" ht="18" customHeight="1">
      <c r="A59" s="201" t="s">
        <v>77</v>
      </c>
      <c r="B59" s="202"/>
      <c r="C59" s="203"/>
      <c r="D59" s="33">
        <f t="shared" si="4"/>
        <v>44</v>
      </c>
      <c r="E59" s="39">
        <f>E60+E61</f>
        <v>1800</v>
      </c>
      <c r="F59" s="35">
        <f>F60+F61</f>
        <v>443.5</v>
      </c>
    </row>
    <row r="60" spans="1:8" ht="18" customHeight="1">
      <c r="A60" s="204" t="s">
        <v>78</v>
      </c>
      <c r="B60" s="205"/>
      <c r="C60" s="206"/>
      <c r="D60" s="33">
        <f t="shared" si="4"/>
        <v>45</v>
      </c>
      <c r="E60" s="37">
        <v>0</v>
      </c>
      <c r="F60" s="35">
        <v>0</v>
      </c>
    </row>
    <row r="61" spans="1:8" ht="18" customHeight="1">
      <c r="A61" s="204" t="s">
        <v>79</v>
      </c>
      <c r="B61" s="205"/>
      <c r="C61" s="206"/>
      <c r="D61" s="33">
        <f t="shared" si="4"/>
        <v>46</v>
      </c>
      <c r="E61" s="36">
        <v>1800</v>
      </c>
      <c r="F61" s="35">
        <f>F62+F63</f>
        <v>443.5</v>
      </c>
    </row>
    <row r="62" spans="1:8" ht="18" customHeight="1">
      <c r="A62" s="207" t="s">
        <v>48</v>
      </c>
      <c r="B62" s="209" t="s">
        <v>80</v>
      </c>
      <c r="C62" s="210"/>
      <c r="D62" s="33">
        <f t="shared" si="4"/>
        <v>47</v>
      </c>
      <c r="E62" s="37">
        <v>1356.5</v>
      </c>
      <c r="F62" s="35">
        <v>0</v>
      </c>
    </row>
    <row r="63" spans="1:8" ht="18" customHeight="1">
      <c r="A63" s="208"/>
      <c r="B63" s="209" t="s">
        <v>81</v>
      </c>
      <c r="C63" s="210"/>
      <c r="D63" s="33">
        <f t="shared" si="4"/>
        <v>48</v>
      </c>
      <c r="E63" s="37">
        <f>E61-E62</f>
        <v>443.5</v>
      </c>
      <c r="F63" s="35">
        <v>443.5</v>
      </c>
    </row>
    <row r="64" spans="1:8" ht="18.75" customHeight="1">
      <c r="A64" s="195" t="s">
        <v>82</v>
      </c>
      <c r="B64" s="196"/>
      <c r="C64" s="197"/>
      <c r="D64" s="33">
        <f t="shared" si="4"/>
        <v>49</v>
      </c>
      <c r="E64" s="40">
        <f>E11-E39</f>
        <v>99.299999999988358</v>
      </c>
      <c r="F64" s="41">
        <f>F11-F39</f>
        <v>4004.6000000000058</v>
      </c>
    </row>
    <row r="65" spans="1:6" ht="18.75" customHeight="1">
      <c r="A65" s="195" t="s">
        <v>83</v>
      </c>
      <c r="B65" s="196"/>
      <c r="C65" s="197"/>
      <c r="D65" s="33">
        <f t="shared" si="4"/>
        <v>50</v>
      </c>
      <c r="E65" s="37">
        <v>150</v>
      </c>
      <c r="F65" s="35">
        <v>150</v>
      </c>
    </row>
    <row r="66" spans="1:6" ht="18" customHeight="1">
      <c r="A66" s="198" t="s">
        <v>84</v>
      </c>
      <c r="B66" s="199"/>
      <c r="C66" s="200"/>
      <c r="D66" s="33">
        <f t="shared" si="4"/>
        <v>51</v>
      </c>
      <c r="E66" s="37">
        <v>100</v>
      </c>
      <c r="F66" s="35">
        <v>100</v>
      </c>
    </row>
    <row r="67" spans="1:6" ht="18.75" customHeight="1">
      <c r="A67" s="195" t="s">
        <v>85</v>
      </c>
      <c r="B67" s="196"/>
      <c r="C67" s="197"/>
      <c r="D67" s="33">
        <f t="shared" si="4"/>
        <v>52</v>
      </c>
      <c r="E67" s="37">
        <v>100</v>
      </c>
      <c r="F67" s="35">
        <v>100</v>
      </c>
    </row>
    <row r="68" spans="1:6" ht="18" customHeight="1">
      <c r="A68" s="198" t="s">
        <v>86</v>
      </c>
      <c r="B68" s="199"/>
      <c r="C68" s="200"/>
      <c r="D68" s="33">
        <f t="shared" si="4"/>
        <v>53</v>
      </c>
      <c r="E68" s="37">
        <v>0</v>
      </c>
      <c r="F68" s="35">
        <v>0</v>
      </c>
    </row>
    <row r="69" spans="1:6" ht="18.75" customHeight="1">
      <c r="A69" s="195" t="s">
        <v>87</v>
      </c>
      <c r="B69" s="196"/>
      <c r="C69" s="197"/>
      <c r="D69" s="33">
        <f t="shared" si="4"/>
        <v>54</v>
      </c>
      <c r="E69" s="40">
        <f>E64+E65-E67</f>
        <v>149.29999999998836</v>
      </c>
      <c r="F69" s="41">
        <f>F64+F65-F67</f>
        <v>4054.6000000000058</v>
      </c>
    </row>
    <row r="70" spans="1:6" ht="18.75" customHeight="1">
      <c r="A70" s="189" t="s">
        <v>88</v>
      </c>
      <c r="B70" s="190"/>
      <c r="C70" s="191"/>
      <c r="D70" s="33">
        <f t="shared" si="4"/>
        <v>55</v>
      </c>
      <c r="E70" s="37">
        <v>0</v>
      </c>
      <c r="F70" s="35">
        <v>0</v>
      </c>
    </row>
    <row r="71" spans="1:6" ht="18.75" customHeight="1">
      <c r="A71" s="189" t="s">
        <v>89</v>
      </c>
      <c r="B71" s="190"/>
      <c r="C71" s="191"/>
      <c r="D71" s="33">
        <f t="shared" si="4"/>
        <v>56</v>
      </c>
      <c r="E71" s="37">
        <v>0</v>
      </c>
      <c r="F71" s="35">
        <v>0</v>
      </c>
    </row>
    <row r="72" spans="1:6" ht="19.5" customHeight="1" thickBot="1">
      <c r="A72" s="192" t="s">
        <v>90</v>
      </c>
      <c r="B72" s="193"/>
      <c r="C72" s="194"/>
      <c r="D72" s="56">
        <f t="shared" si="4"/>
        <v>57</v>
      </c>
      <c r="E72" s="42">
        <f>E69-E70-E71</f>
        <v>149.29999999998836</v>
      </c>
      <c r="F72" s="43">
        <f>F69-F70-F71</f>
        <v>4054.6000000000058</v>
      </c>
    </row>
    <row r="73" spans="1:6">
      <c r="B73" s="62"/>
    </row>
    <row r="77" spans="1:6">
      <c r="E77" s="29"/>
    </row>
    <row r="78" spans="1:6">
      <c r="E78" s="29"/>
    </row>
    <row r="79" spans="1:6">
      <c r="E79" s="29"/>
    </row>
    <row r="80" spans="1:6">
      <c r="E80" s="29"/>
    </row>
    <row r="84" spans="5:5">
      <c r="E84" s="44"/>
    </row>
  </sheetData>
  <mergeCells count="72"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A33"/>
    <mergeCell ref="B31:C31"/>
    <mergeCell ref="B32:C32"/>
    <mergeCell ref="B33:C33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47:C47"/>
    <mergeCell ref="A48:A52"/>
    <mergeCell ref="B48:C48"/>
    <mergeCell ref="B50:C50"/>
    <mergeCell ref="B51:C51"/>
    <mergeCell ref="B52:C52"/>
    <mergeCell ref="A53:C53"/>
    <mergeCell ref="A54:C54"/>
    <mergeCell ref="A55:C55"/>
    <mergeCell ref="A56:C56"/>
    <mergeCell ref="A57:A58"/>
    <mergeCell ref="B57:C57"/>
    <mergeCell ref="B58:C58"/>
    <mergeCell ref="A59:C59"/>
    <mergeCell ref="A60:C60"/>
    <mergeCell ref="A61:C61"/>
    <mergeCell ref="A62:A63"/>
    <mergeCell ref="B62:C62"/>
    <mergeCell ref="B63:C63"/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</mergeCells>
  <conditionalFormatting sqref="F33">
    <cfRule type="cellIs" dxfId="41" priority="29" operator="greaterThan">
      <formula>$E$32</formula>
    </cfRule>
  </conditionalFormatting>
  <conditionalFormatting sqref="E21">
    <cfRule type="cellIs" dxfId="40" priority="26" stopIfTrue="1" operator="greaterThan">
      <formula>$E$20</formula>
    </cfRule>
  </conditionalFormatting>
  <conditionalFormatting sqref="E46">
    <cfRule type="expression" dxfId="39" priority="20">
      <formula>OR(AND(ISBLANK($E$45)=TRUE,ISBLANK($E$46)=FALSE),AND(ISBLANK($E$45)=FALSE,$E$46&gt;=$E$45))</formula>
    </cfRule>
    <cfRule type="cellIs" dxfId="38" priority="25" operator="greaterThan">
      <formula>$E$45</formula>
    </cfRule>
  </conditionalFormatting>
  <conditionalFormatting sqref="E66">
    <cfRule type="cellIs" dxfId="37" priority="24" operator="greaterThan">
      <formula>$E$65</formula>
    </cfRule>
  </conditionalFormatting>
  <conditionalFormatting sqref="E68">
    <cfRule type="cellIs" dxfId="36" priority="23" operator="greaterThan">
      <formula>$E$67</formula>
    </cfRule>
  </conditionalFormatting>
  <conditionalFormatting sqref="E15">
    <cfRule type="cellIs" dxfId="35" priority="22" operator="greaterThan">
      <formula>$E$14</formula>
    </cfRule>
  </conditionalFormatting>
  <conditionalFormatting sqref="E33">
    <cfRule type="cellIs" dxfId="34" priority="21" operator="greaterThan">
      <formula>$E$32</formula>
    </cfRule>
  </conditionalFormatting>
  <conditionalFormatting sqref="E47">
    <cfRule type="cellIs" dxfId="33" priority="27" operator="lessThan">
      <formula>$E$48+$E$50+$E$52+$E$51</formula>
    </cfRule>
  </conditionalFormatting>
  <conditionalFormatting sqref="E57">
    <cfRule type="cellIs" dxfId="32" priority="28" operator="notEqual">
      <formula>#REF!+#REF!+#REF!</formula>
    </cfRule>
  </conditionalFormatting>
  <conditionalFormatting sqref="E58">
    <cfRule type="expression" dxfId="31" priority="19">
      <formula>$E$58&gt;$E$56</formula>
    </cfRule>
  </conditionalFormatting>
  <conditionalFormatting sqref="E25">
    <cfRule type="cellIs" dxfId="30" priority="18" stopIfTrue="1" operator="greaterThan">
      <formula>$E$24</formula>
    </cfRule>
  </conditionalFormatting>
  <conditionalFormatting sqref="E48">
    <cfRule type="expression" dxfId="29" priority="17">
      <formula>$E$48&lt;$E$49</formula>
    </cfRule>
  </conditionalFormatting>
  <conditionalFormatting sqref="E17">
    <cfRule type="cellIs" dxfId="28" priority="16" operator="greaterThan">
      <formula>$E$16</formula>
    </cfRule>
  </conditionalFormatting>
  <conditionalFormatting sqref="E56:F56">
    <cfRule type="cellIs" dxfId="27" priority="9" operator="notEqual">
      <formula>#REF!+#REF!+#REF!</formula>
    </cfRule>
  </conditionalFormatting>
  <conditionalFormatting sqref="E56:F56">
    <cfRule type="cellIs" dxfId="26" priority="30" operator="lessThan">
      <formula>$E$57+$E$58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E29 E55 E60:E63 E65:E68 E70:E71 E31:E33 E41:E53 E58 E15:E27">
      <formula1>MOD(E15*10,1)=0</formula1>
    </dataValidation>
    <dataValidation type="custom" allowBlank="1" showInputMessage="1" showErrorMessage="1" sqref="E57">
      <formula1>MOD(E57*10,1)=0</formula1>
    </dataValidation>
    <dataValidation allowBlank="1" showErrorMessage="1" sqref="A3:E3"/>
  </dataValidations>
  <pageMargins left="0.31527777777777799" right="0.31527777777777799" top="0.74791666666666701" bottom="0.74791666666666701" header="0.51180555555555496" footer="0.51180555555555496"/>
  <pageSetup paperSize="9" scale="76" firstPageNumber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0" zoomScaleNormal="100" workbookViewId="0">
      <selection activeCell="H22" sqref="H22"/>
    </sheetView>
  </sheetViews>
  <sheetFormatPr defaultRowHeight="12.75"/>
  <cols>
    <col min="1" max="1" width="8.7109375" customWidth="1"/>
    <col min="2" max="2" width="6.140625" customWidth="1"/>
    <col min="3" max="3" width="10.28515625" customWidth="1"/>
    <col min="4" max="4" width="49.140625" customWidth="1"/>
    <col min="5" max="5" width="5.28515625" customWidth="1"/>
    <col min="6" max="6" width="26.42578125" customWidth="1"/>
    <col min="7" max="7" width="19.5703125" customWidth="1"/>
    <col min="8" max="8" width="14" customWidth="1"/>
    <col min="9" max="9" width="15" hidden="1" customWidth="1"/>
    <col min="10" max="1025" width="8.7109375" customWidth="1"/>
  </cols>
  <sheetData>
    <row r="1" spans="1:9">
      <c r="A1" s="45" t="s">
        <v>2</v>
      </c>
      <c r="B1" s="46"/>
      <c r="C1" s="46"/>
      <c r="D1" s="47"/>
      <c r="E1" s="47"/>
      <c r="F1" s="47"/>
    </row>
    <row r="2" spans="1:9" ht="15.75" customHeight="1">
      <c r="A2" s="230" t="s">
        <v>91</v>
      </c>
      <c r="B2" s="230"/>
      <c r="C2" s="230"/>
      <c r="D2" s="230"/>
      <c r="E2" s="230"/>
      <c r="F2" s="230"/>
    </row>
    <row r="3" spans="1:9" ht="6.75" customHeight="1" thickBot="1">
      <c r="A3" s="48"/>
      <c r="B3" s="48"/>
      <c r="C3" s="48"/>
      <c r="D3" s="48"/>
      <c r="E3" s="48"/>
      <c r="F3" s="49"/>
    </row>
    <row r="4" spans="1:9" ht="65.25" customHeight="1">
      <c r="A4" s="290" t="s">
        <v>92</v>
      </c>
      <c r="B4" s="291"/>
      <c r="C4" s="291"/>
      <c r="D4" s="291"/>
      <c r="E4" s="292"/>
      <c r="F4" s="50" t="s">
        <v>172</v>
      </c>
      <c r="G4" s="50" t="s">
        <v>170</v>
      </c>
    </row>
    <row r="5" spans="1:9" ht="15.75" thickBot="1">
      <c r="A5" s="293">
        <v>1</v>
      </c>
      <c r="B5" s="294"/>
      <c r="C5" s="294"/>
      <c r="D5" s="294"/>
      <c r="E5" s="294"/>
      <c r="F5" s="126">
        <v>3</v>
      </c>
      <c r="G5" s="127">
        <v>3</v>
      </c>
    </row>
    <row r="6" spans="1:9" ht="27.75" customHeight="1">
      <c r="A6" s="295" t="s">
        <v>93</v>
      </c>
      <c r="B6" s="298" t="s">
        <v>94</v>
      </c>
      <c r="C6" s="299"/>
      <c r="D6" s="300"/>
      <c r="E6" s="51" t="s">
        <v>9</v>
      </c>
      <c r="F6" s="148">
        <v>252574.5</v>
      </c>
      <c r="G6" s="149">
        <v>252574.5</v>
      </c>
    </row>
    <row r="7" spans="1:9" ht="18" customHeight="1">
      <c r="A7" s="296"/>
      <c r="B7" s="301" t="s">
        <v>95</v>
      </c>
      <c r="C7" s="205"/>
      <c r="D7" s="206"/>
      <c r="E7" s="52" t="s">
        <v>11</v>
      </c>
      <c r="F7" s="146">
        <f>F8+F9+F10</f>
        <v>35609.199999999997</v>
      </c>
      <c r="G7" s="144">
        <f>G8+G9+G10</f>
        <v>31157.7</v>
      </c>
      <c r="H7" s="53"/>
    </row>
    <row r="8" spans="1:9" ht="17.25" customHeight="1">
      <c r="A8" s="296"/>
      <c r="B8" s="302" t="s">
        <v>64</v>
      </c>
      <c r="C8" s="301" t="s">
        <v>96</v>
      </c>
      <c r="D8" s="206"/>
      <c r="E8" s="52" t="s">
        <v>13</v>
      </c>
      <c r="F8" s="146">
        <v>4105.5</v>
      </c>
      <c r="G8" s="144">
        <v>4105.5</v>
      </c>
    </row>
    <row r="9" spans="1:9" ht="29.25" customHeight="1">
      <c r="A9" s="296"/>
      <c r="B9" s="303"/>
      <c r="C9" s="301" t="s">
        <v>97</v>
      </c>
      <c r="D9" s="206"/>
      <c r="E9" s="52" t="s">
        <v>15</v>
      </c>
      <c r="F9" s="146">
        <v>31498.7</v>
      </c>
      <c r="G9" s="144">
        <v>27047.200000000001</v>
      </c>
    </row>
    <row r="10" spans="1:9" ht="15.75" customHeight="1">
      <c r="A10" s="296"/>
      <c r="B10" s="304"/>
      <c r="C10" s="301" t="s">
        <v>98</v>
      </c>
      <c r="D10" s="206"/>
      <c r="E10" s="52" t="s">
        <v>17</v>
      </c>
      <c r="F10" s="146">
        <v>5</v>
      </c>
      <c r="G10" s="144">
        <v>5</v>
      </c>
    </row>
    <row r="11" spans="1:9" ht="17.25" customHeight="1">
      <c r="A11" s="296"/>
      <c r="B11" s="274" t="s">
        <v>99</v>
      </c>
      <c r="C11" s="274"/>
      <c r="D11" s="274"/>
      <c r="E11" s="52" t="s">
        <v>19</v>
      </c>
      <c r="F11" s="146">
        <v>7374.4</v>
      </c>
      <c r="G11" s="144">
        <v>7374.4</v>
      </c>
    </row>
    <row r="12" spans="1:9" ht="16.5" customHeight="1">
      <c r="A12" s="296"/>
      <c r="B12" s="302" t="s">
        <v>64</v>
      </c>
      <c r="C12" s="274" t="s">
        <v>100</v>
      </c>
      <c r="D12" s="274"/>
      <c r="E12" s="52" t="s">
        <v>21</v>
      </c>
      <c r="F12" s="146">
        <v>0</v>
      </c>
      <c r="G12" s="144">
        <v>0</v>
      </c>
    </row>
    <row r="13" spans="1:9" ht="15" customHeight="1">
      <c r="A13" s="296"/>
      <c r="B13" s="304"/>
      <c r="C13" s="274" t="s">
        <v>98</v>
      </c>
      <c r="D13" s="274"/>
      <c r="E13" s="52" t="s">
        <v>23</v>
      </c>
      <c r="F13" s="146">
        <v>5</v>
      </c>
      <c r="G13" s="144">
        <v>5</v>
      </c>
    </row>
    <row r="14" spans="1:9" ht="14.25" customHeight="1" thickBot="1">
      <c r="A14" s="297"/>
      <c r="B14" s="275" t="s">
        <v>101</v>
      </c>
      <c r="C14" s="275"/>
      <c r="D14" s="275"/>
      <c r="E14" s="128" t="s">
        <v>25</v>
      </c>
      <c r="F14" s="150">
        <f>F6+F7-F11</f>
        <v>280809.3</v>
      </c>
      <c r="G14" s="150">
        <f>G6+G7-G11</f>
        <v>276357.8</v>
      </c>
    </row>
    <row r="15" spans="1:9" ht="20.100000000000001" customHeight="1">
      <c r="A15" s="284" t="s">
        <v>102</v>
      </c>
      <c r="B15" s="273" t="s">
        <v>94</v>
      </c>
      <c r="C15" s="273"/>
      <c r="D15" s="273"/>
      <c r="E15" s="54">
        <f>E14+1</f>
        <v>10</v>
      </c>
      <c r="F15" s="148">
        <v>4276.6000000000004</v>
      </c>
      <c r="G15" s="149">
        <v>4276.6000000000004</v>
      </c>
      <c r="H15" s="53"/>
      <c r="I15" s="24">
        <f>F15+F16-1239</f>
        <v>18560.2</v>
      </c>
    </row>
    <row r="16" spans="1:9" ht="20.100000000000001" customHeight="1">
      <c r="A16" s="285"/>
      <c r="B16" s="274" t="s">
        <v>95</v>
      </c>
      <c r="C16" s="274"/>
      <c r="D16" s="274"/>
      <c r="E16" s="33">
        <f>E15+1</f>
        <v>11</v>
      </c>
      <c r="F16" s="146">
        <v>15522.6</v>
      </c>
      <c r="G16" s="144">
        <v>15522.6</v>
      </c>
      <c r="H16" s="55"/>
      <c r="I16" s="53"/>
    </row>
    <row r="17" spans="1:12" ht="20.100000000000001" customHeight="1">
      <c r="A17" s="285"/>
      <c r="B17" s="287" t="s">
        <v>169</v>
      </c>
      <c r="C17" s="288"/>
      <c r="D17" s="289"/>
      <c r="E17" s="33">
        <f t="shared" ref="E17:E18" si="0">E16+1</f>
        <v>12</v>
      </c>
      <c r="F17" s="146">
        <v>0</v>
      </c>
      <c r="G17" s="144">
        <v>0</v>
      </c>
      <c r="H17" s="55"/>
      <c r="I17" s="53"/>
    </row>
    <row r="18" spans="1:12" ht="20.100000000000001" customHeight="1">
      <c r="A18" s="285"/>
      <c r="B18" s="274" t="s">
        <v>99</v>
      </c>
      <c r="C18" s="274"/>
      <c r="D18" s="274"/>
      <c r="E18" s="33">
        <f t="shared" si="0"/>
        <v>13</v>
      </c>
      <c r="F18" s="146">
        <v>16627.099999999999</v>
      </c>
      <c r="G18" s="144">
        <v>15968.5</v>
      </c>
      <c r="H18" s="53"/>
      <c r="I18" s="53"/>
    </row>
    <row r="19" spans="1:12" ht="20.100000000000001" customHeight="1" thickBot="1">
      <c r="A19" s="286"/>
      <c r="B19" s="275" t="s">
        <v>103</v>
      </c>
      <c r="C19" s="275"/>
      <c r="D19" s="275"/>
      <c r="E19" s="56">
        <f>E18+1</f>
        <v>14</v>
      </c>
      <c r="F19" s="150">
        <f>F15+F16-F18</f>
        <v>3172.1000000000022</v>
      </c>
      <c r="G19" s="150">
        <f>G15+G16-G18</f>
        <v>3830.7000000000007</v>
      </c>
      <c r="H19" s="55"/>
      <c r="I19" s="44">
        <f>'[1]ZFŚS ostateczny czerwiec'!B20</f>
        <v>1089649.45</v>
      </c>
    </row>
    <row r="20" spans="1:12" ht="17.100000000000001" customHeight="1">
      <c r="A20" s="284" t="s">
        <v>104</v>
      </c>
      <c r="B20" s="273" t="s">
        <v>94</v>
      </c>
      <c r="C20" s="273"/>
      <c r="D20" s="273"/>
      <c r="E20" s="54">
        <f>E19+1</f>
        <v>15</v>
      </c>
      <c r="F20" s="148">
        <v>1355.3</v>
      </c>
      <c r="G20" s="149">
        <v>1355.3</v>
      </c>
    </row>
    <row r="21" spans="1:12" ht="17.100000000000001" customHeight="1">
      <c r="A21" s="285"/>
      <c r="B21" s="274" t="s">
        <v>95</v>
      </c>
      <c r="C21" s="274"/>
      <c r="D21" s="274"/>
      <c r="E21" s="33">
        <f t="shared" ref="E21:E38" si="1">E20+1</f>
        <v>16</v>
      </c>
      <c r="F21" s="146">
        <v>4073.5</v>
      </c>
      <c r="G21" s="144">
        <v>4086</v>
      </c>
      <c r="K21" s="24"/>
    </row>
    <row r="22" spans="1:12" ht="17.100000000000001" customHeight="1">
      <c r="A22" s="285"/>
      <c r="B22" s="274" t="s">
        <v>99</v>
      </c>
      <c r="C22" s="274"/>
      <c r="D22" s="274"/>
      <c r="E22" s="33">
        <f t="shared" si="1"/>
        <v>17</v>
      </c>
      <c r="F22" s="146">
        <v>4423.6000000000004</v>
      </c>
      <c r="G22" s="144">
        <v>4285.1000000000004</v>
      </c>
    </row>
    <row r="23" spans="1:12" ht="17.100000000000001" customHeight="1" thickBot="1">
      <c r="A23" s="286"/>
      <c r="B23" s="275" t="s">
        <v>105</v>
      </c>
      <c r="C23" s="275"/>
      <c r="D23" s="275"/>
      <c r="E23" s="56">
        <f t="shared" si="1"/>
        <v>18</v>
      </c>
      <c r="F23" s="150">
        <f>F20+F21-F22</f>
        <v>1005.1999999999998</v>
      </c>
      <c r="G23" s="150">
        <v>1007.3</v>
      </c>
      <c r="L23" s="24"/>
    </row>
    <row r="24" spans="1:12" ht="17.100000000000001" customHeight="1">
      <c r="A24" s="269" t="s">
        <v>106</v>
      </c>
      <c r="B24" s="273" t="s">
        <v>94</v>
      </c>
      <c r="C24" s="273"/>
      <c r="D24" s="273"/>
      <c r="E24" s="54">
        <f t="shared" si="1"/>
        <v>19</v>
      </c>
      <c r="F24" s="148">
        <v>0.6</v>
      </c>
      <c r="G24" s="149">
        <v>0.6</v>
      </c>
      <c r="J24" s="24"/>
    </row>
    <row r="25" spans="1:12" ht="17.100000000000001" customHeight="1">
      <c r="A25" s="280"/>
      <c r="B25" s="274" t="s">
        <v>95</v>
      </c>
      <c r="C25" s="274"/>
      <c r="D25" s="274"/>
      <c r="E25" s="33">
        <f t="shared" si="1"/>
        <v>20</v>
      </c>
      <c r="F25" s="146">
        <v>0</v>
      </c>
      <c r="G25" s="144">
        <v>0</v>
      </c>
    </row>
    <row r="26" spans="1:12" ht="30" customHeight="1">
      <c r="A26" s="280"/>
      <c r="B26" s="281" t="s">
        <v>107</v>
      </c>
      <c r="C26" s="282"/>
      <c r="D26" s="283"/>
      <c r="E26" s="33">
        <f t="shared" si="1"/>
        <v>21</v>
      </c>
      <c r="F26" s="144">
        <v>0</v>
      </c>
      <c r="G26" s="144">
        <v>0</v>
      </c>
      <c r="H26" s="24"/>
    </row>
    <row r="27" spans="1:12" ht="17.100000000000001" customHeight="1">
      <c r="A27" s="280"/>
      <c r="B27" s="274" t="s">
        <v>99</v>
      </c>
      <c r="C27" s="274"/>
      <c r="D27" s="274"/>
      <c r="E27" s="33">
        <f t="shared" si="1"/>
        <v>22</v>
      </c>
      <c r="F27" s="146">
        <v>0</v>
      </c>
      <c r="G27" s="144">
        <v>0</v>
      </c>
    </row>
    <row r="28" spans="1:12" ht="17.100000000000001" customHeight="1" thickBot="1">
      <c r="A28" s="272"/>
      <c r="B28" s="275" t="s">
        <v>108</v>
      </c>
      <c r="C28" s="275"/>
      <c r="D28" s="275"/>
      <c r="E28" s="56">
        <f t="shared" si="1"/>
        <v>23</v>
      </c>
      <c r="F28" s="150">
        <f>F24+F25-F27</f>
        <v>0.6</v>
      </c>
      <c r="G28" s="151">
        <v>0.6</v>
      </c>
    </row>
    <row r="29" spans="1:12" ht="13.5" customHeight="1">
      <c r="A29" s="269" t="s">
        <v>109</v>
      </c>
      <c r="B29" s="273" t="s">
        <v>110</v>
      </c>
      <c r="C29" s="273"/>
      <c r="D29" s="273"/>
      <c r="E29" s="54">
        <f t="shared" si="1"/>
        <v>24</v>
      </c>
      <c r="F29" s="152">
        <v>81.099999999999994</v>
      </c>
      <c r="G29" s="153">
        <v>81.099999999999994</v>
      </c>
    </row>
    <row r="30" spans="1:12" ht="20.25" customHeight="1">
      <c r="A30" s="270"/>
      <c r="B30" s="274" t="s">
        <v>111</v>
      </c>
      <c r="C30" s="274"/>
      <c r="D30" s="274"/>
      <c r="E30" s="33">
        <f t="shared" si="1"/>
        <v>25</v>
      </c>
      <c r="F30" s="147">
        <f>630-88.8</f>
        <v>541.20000000000005</v>
      </c>
      <c r="G30" s="145">
        <v>561.4</v>
      </c>
      <c r="H30" s="24"/>
    </row>
    <row r="31" spans="1:12" ht="17.100000000000001" customHeight="1">
      <c r="A31" s="271"/>
      <c r="B31" s="274" t="s">
        <v>112</v>
      </c>
      <c r="C31" s="274"/>
      <c r="D31" s="274"/>
      <c r="E31" s="33">
        <f t="shared" si="1"/>
        <v>26</v>
      </c>
      <c r="F31" s="146">
        <v>546</v>
      </c>
      <c r="G31" s="144">
        <v>595</v>
      </c>
    </row>
    <row r="32" spans="1:12" ht="17.100000000000001" customHeight="1" thickBot="1">
      <c r="A32" s="272"/>
      <c r="B32" s="275" t="s">
        <v>113</v>
      </c>
      <c r="C32" s="275"/>
      <c r="D32" s="275"/>
      <c r="E32" s="56">
        <f t="shared" si="1"/>
        <v>27</v>
      </c>
      <c r="F32" s="150">
        <f>F29+F30-F31</f>
        <v>76.300000000000068</v>
      </c>
      <c r="G32" s="150">
        <v>47.5</v>
      </c>
    </row>
    <row r="33" spans="1:7" ht="17.100000000000001" customHeight="1">
      <c r="A33" s="57"/>
      <c r="B33" s="57"/>
      <c r="C33" s="57"/>
      <c r="D33" s="57"/>
      <c r="E33" s="57"/>
      <c r="F33" s="58"/>
      <c r="G33" s="129"/>
    </row>
    <row r="34" spans="1:7" ht="17.100000000000001" customHeight="1" thickBot="1">
      <c r="A34" s="276" t="s">
        <v>114</v>
      </c>
      <c r="B34" s="276"/>
      <c r="C34" s="276"/>
      <c r="D34" s="276"/>
      <c r="E34" s="276"/>
      <c r="F34" s="276"/>
      <c r="G34" s="129"/>
    </row>
    <row r="35" spans="1:7" ht="15.75">
      <c r="A35" s="277" t="s">
        <v>115</v>
      </c>
      <c r="B35" s="273" t="s">
        <v>110</v>
      </c>
      <c r="C35" s="273"/>
      <c r="D35" s="273"/>
      <c r="E35" s="54">
        <f>E32+1</f>
        <v>28</v>
      </c>
      <c r="F35" s="59">
        <v>0</v>
      </c>
    </row>
    <row r="36" spans="1:7" ht="15.75">
      <c r="A36" s="278"/>
      <c r="B36" s="274" t="s">
        <v>111</v>
      </c>
      <c r="C36" s="274"/>
      <c r="D36" s="274"/>
      <c r="E36" s="33">
        <f t="shared" si="1"/>
        <v>29</v>
      </c>
      <c r="F36" s="60">
        <v>0</v>
      </c>
    </row>
    <row r="37" spans="1:7" ht="15.75">
      <c r="A37" s="278"/>
      <c r="B37" s="274" t="s">
        <v>112</v>
      </c>
      <c r="C37" s="274"/>
      <c r="D37" s="274"/>
      <c r="E37" s="33">
        <f t="shared" si="1"/>
        <v>30</v>
      </c>
      <c r="F37" s="60">
        <v>0</v>
      </c>
    </row>
    <row r="38" spans="1:7" ht="16.5" thickBot="1">
      <c r="A38" s="279"/>
      <c r="B38" s="275" t="s">
        <v>113</v>
      </c>
      <c r="C38" s="275"/>
      <c r="D38" s="275"/>
      <c r="E38" s="56">
        <f t="shared" si="1"/>
        <v>31</v>
      </c>
      <c r="F38" s="61">
        <f>F35+F36-F37</f>
        <v>0</v>
      </c>
    </row>
    <row r="41" spans="1:7">
      <c r="C41" s="62"/>
    </row>
    <row r="46" spans="1:7" hidden="1">
      <c r="D46">
        <f>4857.4-720-128.7</f>
        <v>4008.7</v>
      </c>
    </row>
    <row r="47" spans="1:7" hidden="1"/>
    <row r="48" spans="1:7" hidden="1"/>
  </sheetData>
  <mergeCells count="43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9"/>
    <mergeCell ref="B15:D15"/>
    <mergeCell ref="B16:D16"/>
    <mergeCell ref="B18:D18"/>
    <mergeCell ref="B19:D19"/>
    <mergeCell ref="B17:D17"/>
    <mergeCell ref="B22:D22"/>
    <mergeCell ref="B23:D23"/>
    <mergeCell ref="A24:A28"/>
    <mergeCell ref="B24:D24"/>
    <mergeCell ref="B25:D25"/>
    <mergeCell ref="B26:D26"/>
    <mergeCell ref="B27:D27"/>
    <mergeCell ref="B28:D28"/>
    <mergeCell ref="A20:A23"/>
    <mergeCell ref="B20:D20"/>
    <mergeCell ref="B21:D21"/>
    <mergeCell ref="A34:F34"/>
    <mergeCell ref="A35:A38"/>
    <mergeCell ref="B35:D35"/>
    <mergeCell ref="B36:D36"/>
    <mergeCell ref="B37:D37"/>
    <mergeCell ref="B38:D38"/>
    <mergeCell ref="A29:A32"/>
    <mergeCell ref="B29:D29"/>
    <mergeCell ref="B30:D30"/>
    <mergeCell ref="B31:D31"/>
    <mergeCell ref="B32:D32"/>
  </mergeCells>
  <conditionalFormatting sqref="F8">
    <cfRule type="expression" dxfId="25" priority="15">
      <formula>IF($F$12&gt;0,$F$8&gt;0)</formula>
    </cfRule>
    <cfRule type="expression" dxfId="24" priority="16">
      <formula>IF($F$12=0,$F$8=0)</formula>
    </cfRule>
  </conditionalFormatting>
  <conditionalFormatting sqref="F7">
    <cfRule type="cellIs" dxfId="23" priority="18" stopIfTrue="1" operator="lessThan">
      <formula>$F$8+$F$9+$F$10</formula>
    </cfRule>
  </conditionalFormatting>
  <conditionalFormatting sqref="F11">
    <cfRule type="cellIs" dxfId="22" priority="17" stopIfTrue="1" operator="lessThan">
      <formula>$F$12+$F$13</formula>
    </cfRule>
  </conditionalFormatting>
  <conditionalFormatting sqref="F25">
    <cfRule type="cellIs" dxfId="21" priority="14" operator="lessThan">
      <formula>$F$26</formula>
    </cfRule>
  </conditionalFormatting>
  <conditionalFormatting sqref="F30">
    <cfRule type="cellIs" dxfId="20" priority="19" operator="lessThan">
      <formula>#REF!</formula>
    </cfRule>
  </conditionalFormatting>
  <conditionalFormatting sqref="F6">
    <cfRule type="cellIs" dxfId="19" priority="11" stopIfTrue="1" operator="lessThan">
      <formula>$F$8+$F$9+$F$10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20:F22 F24:F25 F27 F15:F18 F35:F37 F29:F31 F6:F13">
      <formula1>MOD(F6*10,1)=0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lessThan" id="{BBCBC2A3-7320-4779-A69F-92C42BDE7F90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ellIs" priority="12" operator="lessThan" id="{AC81F042-7707-4478-A387-C6EB0FAEE34A}">
            <xm:f>'\\uwb-adm-01\DokumentyUWB$\a.jarzembska\Moje dokumenty\EXCEL\[plan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F16:F17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opLeftCell="H2" zoomScaleNormal="100" workbookViewId="0">
      <selection activeCell="N7" sqref="N7"/>
    </sheetView>
  </sheetViews>
  <sheetFormatPr defaultRowHeight="12.75"/>
  <cols>
    <col min="1" max="1" width="1" customWidth="1"/>
    <col min="2" max="2" width="5" customWidth="1"/>
    <col min="3" max="3" width="14.5703125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5" width="8.7109375" customWidth="1"/>
  </cols>
  <sheetData>
    <row r="1" spans="2:11" ht="18.75">
      <c r="B1" s="318" t="s">
        <v>126</v>
      </c>
      <c r="C1" s="318"/>
      <c r="D1" s="318"/>
      <c r="E1" s="318"/>
      <c r="F1" s="318"/>
      <c r="G1" s="318"/>
      <c r="H1" s="318"/>
      <c r="I1" s="318"/>
      <c r="J1" s="318"/>
      <c r="K1" s="318"/>
    </row>
    <row r="2" spans="2:11" ht="16.5" thickBot="1">
      <c r="B2" s="165"/>
      <c r="C2" s="165"/>
      <c r="D2" s="166"/>
      <c r="E2" s="166"/>
      <c r="F2" s="166"/>
      <c r="G2" s="166"/>
      <c r="H2" s="166"/>
      <c r="I2" s="166"/>
      <c r="J2" s="166"/>
      <c r="K2" s="166"/>
    </row>
    <row r="3" spans="2:11" ht="16.5" thickBot="1">
      <c r="B3" s="319" t="s">
        <v>92</v>
      </c>
      <c r="C3" s="320"/>
      <c r="D3" s="320"/>
      <c r="E3" s="321"/>
      <c r="F3" s="325" t="s">
        <v>116</v>
      </c>
      <c r="G3" s="327" t="s">
        <v>127</v>
      </c>
      <c r="H3" s="329" t="s">
        <v>48</v>
      </c>
      <c r="I3" s="329"/>
      <c r="J3" s="329"/>
      <c r="K3" s="330"/>
    </row>
    <row r="4" spans="2:11" ht="16.5" thickBot="1">
      <c r="B4" s="322"/>
      <c r="C4" s="323"/>
      <c r="D4" s="323"/>
      <c r="E4" s="324"/>
      <c r="F4" s="326"/>
      <c r="G4" s="328"/>
      <c r="H4" s="331" t="s">
        <v>117</v>
      </c>
      <c r="I4" s="323" t="s">
        <v>64</v>
      </c>
      <c r="J4" s="324"/>
      <c r="K4" s="332" t="s">
        <v>118</v>
      </c>
    </row>
    <row r="5" spans="2:11" ht="31.5">
      <c r="B5" s="322"/>
      <c r="C5" s="323"/>
      <c r="D5" s="323"/>
      <c r="E5" s="324"/>
      <c r="F5" s="326"/>
      <c r="G5" s="328"/>
      <c r="H5" s="331"/>
      <c r="I5" s="167" t="s">
        <v>128</v>
      </c>
      <c r="J5" s="168" t="s">
        <v>119</v>
      </c>
      <c r="K5" s="333"/>
    </row>
    <row r="6" spans="2:11" ht="15.75">
      <c r="B6" s="305">
        <v>1</v>
      </c>
      <c r="C6" s="306"/>
      <c r="D6" s="306"/>
      <c r="E6" s="307"/>
      <c r="F6" s="169">
        <v>2</v>
      </c>
      <c r="G6" s="170">
        <v>3</v>
      </c>
      <c r="H6" s="171">
        <v>4</v>
      </c>
      <c r="I6" s="170">
        <v>5</v>
      </c>
      <c r="J6" s="170">
        <v>6</v>
      </c>
      <c r="K6" s="172">
        <v>7</v>
      </c>
    </row>
    <row r="7" spans="2:11" ht="27.75" customHeight="1">
      <c r="B7" s="308" t="s">
        <v>174</v>
      </c>
      <c r="C7" s="309"/>
      <c r="D7" s="309"/>
      <c r="E7" s="309"/>
      <c r="F7" s="309"/>
      <c r="G7" s="309"/>
      <c r="H7" s="309"/>
      <c r="I7" s="309"/>
      <c r="J7" s="309"/>
      <c r="K7" s="310"/>
    </row>
    <row r="8" spans="2:11" ht="18">
      <c r="B8" s="311" t="s">
        <v>129</v>
      </c>
      <c r="C8" s="312"/>
      <c r="D8" s="312"/>
      <c r="E8" s="173" t="s">
        <v>9</v>
      </c>
      <c r="F8" s="174">
        <f>F9+F14</f>
        <v>1230</v>
      </c>
      <c r="G8" s="174">
        <f>G9+G14</f>
        <v>98312.4</v>
      </c>
      <c r="H8" s="174">
        <f>H9+H14</f>
        <v>91650.299999999988</v>
      </c>
      <c r="I8" s="175">
        <v>10363.4</v>
      </c>
      <c r="J8" s="175">
        <v>1543.9</v>
      </c>
      <c r="K8" s="176">
        <f>K9+K14</f>
        <v>6662.1</v>
      </c>
    </row>
    <row r="9" spans="2:11" ht="18">
      <c r="B9" s="313" t="s">
        <v>48</v>
      </c>
      <c r="C9" s="312" t="s">
        <v>120</v>
      </c>
      <c r="D9" s="312"/>
      <c r="E9" s="173" t="s">
        <v>11</v>
      </c>
      <c r="F9" s="175">
        <f>SUM(F10:F13)</f>
        <v>746</v>
      </c>
      <c r="G9" s="175">
        <f>SUM(G10:G13)</f>
        <v>70294.5</v>
      </c>
      <c r="H9" s="175">
        <f>SUM(H10:H13)</f>
        <v>65570.7</v>
      </c>
      <c r="I9" s="175">
        <v>7435.4999999999991</v>
      </c>
      <c r="J9" s="177">
        <v>1285.7</v>
      </c>
      <c r="K9" s="176">
        <f>SUM(K10:K13)</f>
        <v>4723.8</v>
      </c>
    </row>
    <row r="10" spans="2:11" ht="18">
      <c r="B10" s="314"/>
      <c r="C10" s="316" t="s">
        <v>130</v>
      </c>
      <c r="D10" s="178" t="s">
        <v>121</v>
      </c>
      <c r="E10" s="173" t="s">
        <v>13</v>
      </c>
      <c r="F10" s="179">
        <v>73</v>
      </c>
      <c r="G10" s="180">
        <v>11392.7</v>
      </c>
      <c r="H10" s="179">
        <v>10616.6</v>
      </c>
      <c r="I10" s="179">
        <v>1359.6</v>
      </c>
      <c r="J10" s="181"/>
      <c r="K10" s="182">
        <v>776.1</v>
      </c>
    </row>
    <row r="11" spans="2:11" ht="18">
      <c r="B11" s="314"/>
      <c r="C11" s="316"/>
      <c r="D11" s="178" t="s">
        <v>122</v>
      </c>
      <c r="E11" s="173" t="s">
        <v>15</v>
      </c>
      <c r="F11" s="179">
        <v>133</v>
      </c>
      <c r="G11" s="180">
        <v>16009.7</v>
      </c>
      <c r="H11" s="179">
        <v>14935.1</v>
      </c>
      <c r="I11" s="179">
        <v>1951.5</v>
      </c>
      <c r="J11" s="181"/>
      <c r="K11" s="182">
        <v>1074.5999999999999</v>
      </c>
    </row>
    <row r="12" spans="2:11" ht="18">
      <c r="B12" s="314"/>
      <c r="C12" s="316"/>
      <c r="D12" s="178" t="s">
        <v>123</v>
      </c>
      <c r="E12" s="173" t="s">
        <v>17</v>
      </c>
      <c r="F12" s="179">
        <v>338</v>
      </c>
      <c r="G12" s="180">
        <v>30107.8</v>
      </c>
      <c r="H12" s="179">
        <v>28019.3</v>
      </c>
      <c r="I12" s="179">
        <v>3276.7</v>
      </c>
      <c r="J12" s="181"/>
      <c r="K12" s="182">
        <v>2088.5</v>
      </c>
    </row>
    <row r="13" spans="2:11" ht="18">
      <c r="B13" s="314"/>
      <c r="C13" s="316"/>
      <c r="D13" s="178" t="s">
        <v>124</v>
      </c>
      <c r="E13" s="173" t="s">
        <v>19</v>
      </c>
      <c r="F13" s="179">
        <v>202</v>
      </c>
      <c r="G13" s="180">
        <v>12784.300000000001</v>
      </c>
      <c r="H13" s="179">
        <v>11999.7</v>
      </c>
      <c r="I13" s="179">
        <v>847.7</v>
      </c>
      <c r="J13" s="181"/>
      <c r="K13" s="182">
        <v>784.6</v>
      </c>
    </row>
    <row r="14" spans="2:11" ht="32.25" customHeight="1" thickBot="1">
      <c r="B14" s="315"/>
      <c r="C14" s="317" t="s">
        <v>125</v>
      </c>
      <c r="D14" s="317"/>
      <c r="E14" s="183" t="s">
        <v>21</v>
      </c>
      <c r="F14" s="184">
        <v>484</v>
      </c>
      <c r="G14" s="185">
        <v>28017.899999999998</v>
      </c>
      <c r="H14" s="186">
        <v>26079.599999999999</v>
      </c>
      <c r="I14" s="186">
        <v>2927.9</v>
      </c>
      <c r="J14" s="187">
        <v>258.2</v>
      </c>
      <c r="K14" s="188">
        <v>1938.3</v>
      </c>
    </row>
    <row r="15" spans="2:11" ht="18.75" customHeight="1">
      <c r="B15" s="318" t="s">
        <v>126</v>
      </c>
      <c r="C15" s="318"/>
      <c r="D15" s="318"/>
      <c r="E15" s="318"/>
      <c r="F15" s="318"/>
      <c r="G15" s="318"/>
      <c r="H15" s="318"/>
      <c r="I15" s="318"/>
      <c r="J15" s="318"/>
      <c r="K15" s="318"/>
    </row>
    <row r="16" spans="2:11" ht="18" customHeight="1" thickBot="1">
      <c r="B16" s="64"/>
      <c r="C16" s="64"/>
      <c r="D16" s="65"/>
      <c r="E16" s="65"/>
      <c r="F16" s="65"/>
      <c r="G16" s="65"/>
      <c r="H16" s="65"/>
      <c r="I16" s="65"/>
      <c r="J16" s="65"/>
      <c r="K16" s="65"/>
    </row>
    <row r="17" spans="2:11" ht="18" customHeight="1" thickBot="1">
      <c r="B17" s="319" t="s">
        <v>92</v>
      </c>
      <c r="C17" s="320"/>
      <c r="D17" s="320"/>
      <c r="E17" s="321"/>
      <c r="F17" s="325" t="s">
        <v>116</v>
      </c>
      <c r="G17" s="327" t="s">
        <v>127</v>
      </c>
      <c r="H17" s="329" t="s">
        <v>48</v>
      </c>
      <c r="I17" s="329"/>
      <c r="J17" s="329"/>
      <c r="K17" s="330"/>
    </row>
    <row r="18" spans="2:11" ht="18" customHeight="1" thickBot="1">
      <c r="B18" s="348"/>
      <c r="C18" s="349"/>
      <c r="D18" s="349"/>
      <c r="E18" s="350"/>
      <c r="F18" s="326"/>
      <c r="G18" s="328"/>
      <c r="H18" s="351" t="s">
        <v>117</v>
      </c>
      <c r="I18" s="349" t="s">
        <v>64</v>
      </c>
      <c r="J18" s="350"/>
      <c r="K18" s="352" t="s">
        <v>118</v>
      </c>
    </row>
    <row r="19" spans="2:11" ht="31.5">
      <c r="B19" s="348"/>
      <c r="C19" s="349"/>
      <c r="D19" s="349"/>
      <c r="E19" s="350"/>
      <c r="F19" s="326"/>
      <c r="G19" s="328"/>
      <c r="H19" s="351"/>
      <c r="I19" s="66" t="s">
        <v>128</v>
      </c>
      <c r="J19" s="67" t="s">
        <v>119</v>
      </c>
      <c r="K19" s="333"/>
    </row>
    <row r="20" spans="2:11" ht="15.75">
      <c r="B20" s="335">
        <v>1</v>
      </c>
      <c r="C20" s="336"/>
      <c r="D20" s="336"/>
      <c r="E20" s="337"/>
      <c r="F20" s="68">
        <v>2</v>
      </c>
      <c r="G20" s="69">
        <v>3</v>
      </c>
      <c r="H20" s="70">
        <v>4</v>
      </c>
      <c r="I20" s="69">
        <v>5</v>
      </c>
      <c r="J20" s="69">
        <v>6</v>
      </c>
      <c r="K20" s="71">
        <v>7</v>
      </c>
    </row>
    <row r="21" spans="2:11" ht="29.25" customHeight="1">
      <c r="B21" s="338" t="s">
        <v>135</v>
      </c>
      <c r="C21" s="339"/>
      <c r="D21" s="339"/>
      <c r="E21" s="339"/>
      <c r="F21" s="339"/>
      <c r="G21" s="339"/>
      <c r="H21" s="339"/>
      <c r="I21" s="339"/>
      <c r="J21" s="339"/>
      <c r="K21" s="340"/>
    </row>
    <row r="22" spans="2:11" ht="40.5" customHeight="1">
      <c r="B22" s="341" t="s">
        <v>129</v>
      </c>
      <c r="C22" s="342"/>
      <c r="D22" s="342"/>
      <c r="E22" s="72" t="s">
        <v>9</v>
      </c>
      <c r="F22" s="73">
        <f t="shared" ref="F22:K22" si="0">F23+F28</f>
        <v>1230</v>
      </c>
      <c r="G22" s="74">
        <f t="shared" si="0"/>
        <v>100002.6</v>
      </c>
      <c r="H22" s="74">
        <f t="shared" si="0"/>
        <v>93207.6</v>
      </c>
      <c r="I22" s="74">
        <f t="shared" si="0"/>
        <v>10383.4</v>
      </c>
      <c r="J22" s="74">
        <f t="shared" si="0"/>
        <v>1571.6000000000001</v>
      </c>
      <c r="K22" s="75">
        <f t="shared" si="0"/>
        <v>6795</v>
      </c>
    </row>
    <row r="23" spans="2:11" ht="18">
      <c r="B23" s="343" t="s">
        <v>48</v>
      </c>
      <c r="C23" s="342" t="s">
        <v>120</v>
      </c>
      <c r="D23" s="342"/>
      <c r="E23" s="72" t="s">
        <v>11</v>
      </c>
      <c r="F23" s="74">
        <f>F24+F26+F25+F27</f>
        <v>746</v>
      </c>
      <c r="G23" s="74">
        <f>G24+G26+G25+G27</f>
        <v>71632.3</v>
      </c>
      <c r="H23" s="74">
        <f>H24+H26+H25+H27</f>
        <v>66830.5</v>
      </c>
      <c r="I23" s="74">
        <f>I24+I26+I25+I27</f>
        <v>7435.4999999999991</v>
      </c>
      <c r="J23" s="76">
        <v>1310.4000000000001</v>
      </c>
      <c r="K23" s="75">
        <f>K24+K26+K25+K27</f>
        <v>4801.8</v>
      </c>
    </row>
    <row r="24" spans="2:11" ht="18">
      <c r="B24" s="344"/>
      <c r="C24" s="346" t="s">
        <v>130</v>
      </c>
      <c r="D24" s="77" t="s">
        <v>121</v>
      </c>
      <c r="E24" s="72" t="s">
        <v>13</v>
      </c>
      <c r="F24" s="78">
        <v>73</v>
      </c>
      <c r="G24" s="79">
        <f>H24+K24</f>
        <v>11717.4</v>
      </c>
      <c r="H24" s="78">
        <v>10928.6</v>
      </c>
      <c r="I24" s="78">
        <v>1359.6</v>
      </c>
      <c r="J24" s="80"/>
      <c r="K24" s="81">
        <v>788.8</v>
      </c>
    </row>
    <row r="25" spans="2:11" ht="18">
      <c r="B25" s="344"/>
      <c r="C25" s="346"/>
      <c r="D25" s="77" t="s">
        <v>122</v>
      </c>
      <c r="E25" s="72" t="s">
        <v>15</v>
      </c>
      <c r="F25" s="78">
        <v>133</v>
      </c>
      <c r="G25" s="79">
        <f>H25+K25</f>
        <v>16301</v>
      </c>
      <c r="H25" s="78">
        <v>15213.5</v>
      </c>
      <c r="I25" s="78">
        <v>1951.5</v>
      </c>
      <c r="J25" s="80"/>
      <c r="K25" s="81">
        <v>1087.5</v>
      </c>
    </row>
    <row r="26" spans="2:11" ht="18">
      <c r="B26" s="344"/>
      <c r="C26" s="346"/>
      <c r="D26" s="77" t="s">
        <v>123</v>
      </c>
      <c r="E26" s="72" t="s">
        <v>17</v>
      </c>
      <c r="F26" s="78">
        <v>338</v>
      </c>
      <c r="G26" s="79">
        <f>H26+K26</f>
        <v>30447.200000000001</v>
      </c>
      <c r="H26" s="78">
        <v>28347.3</v>
      </c>
      <c r="I26" s="78">
        <v>3276.7</v>
      </c>
      <c r="J26" s="80"/>
      <c r="K26" s="81">
        <v>2099.9</v>
      </c>
    </row>
    <row r="27" spans="2:11" ht="18">
      <c r="B27" s="344"/>
      <c r="C27" s="346"/>
      <c r="D27" s="77" t="s">
        <v>124</v>
      </c>
      <c r="E27" s="72" t="s">
        <v>19</v>
      </c>
      <c r="F27" s="78">
        <v>202</v>
      </c>
      <c r="G27" s="79">
        <f>H27+K27</f>
        <v>13166.7</v>
      </c>
      <c r="H27" s="78">
        <v>12341.1</v>
      </c>
      <c r="I27" s="78">
        <v>847.7</v>
      </c>
      <c r="J27" s="80"/>
      <c r="K27" s="81">
        <v>825.6</v>
      </c>
    </row>
    <row r="28" spans="2:11" ht="36.75" customHeight="1" thickBot="1">
      <c r="B28" s="345"/>
      <c r="C28" s="347" t="s">
        <v>125</v>
      </c>
      <c r="D28" s="347"/>
      <c r="E28" s="82" t="s">
        <v>21</v>
      </c>
      <c r="F28" s="83">
        <v>484</v>
      </c>
      <c r="G28" s="84">
        <f>H28+K28</f>
        <v>28370.3</v>
      </c>
      <c r="H28" s="85">
        <v>26377.1</v>
      </c>
      <c r="I28" s="85">
        <v>2947.9</v>
      </c>
      <c r="J28" s="86">
        <v>261.2</v>
      </c>
      <c r="K28" s="87">
        <v>1993.2</v>
      </c>
    </row>
    <row r="29" spans="2:11">
      <c r="F29" s="62"/>
    </row>
    <row r="30" spans="2:11" ht="15.75">
      <c r="B30" s="88" t="s">
        <v>131</v>
      </c>
      <c r="C30" s="64"/>
      <c r="D30" s="65"/>
      <c r="E30" s="65"/>
      <c r="F30" s="65"/>
      <c r="G30" s="65"/>
      <c r="H30" s="65"/>
      <c r="I30" s="65"/>
      <c r="J30" s="65"/>
      <c r="K30" s="65"/>
    </row>
    <row r="31" spans="2:11" ht="15.75">
      <c r="B31" s="89" t="s">
        <v>132</v>
      </c>
      <c r="C31" s="64"/>
      <c r="D31" s="65"/>
      <c r="E31" s="65"/>
      <c r="F31" s="65"/>
      <c r="G31" s="65"/>
      <c r="H31" s="65"/>
      <c r="I31" s="65"/>
      <c r="J31" s="65"/>
      <c r="K31" s="65"/>
    </row>
    <row r="32" spans="2:11" ht="15">
      <c r="B32" s="334" t="s">
        <v>133</v>
      </c>
      <c r="C32" s="334"/>
      <c r="D32" s="334"/>
      <c r="E32" s="334"/>
      <c r="F32" s="334"/>
      <c r="G32" s="334"/>
      <c r="H32" s="334"/>
      <c r="I32" s="334"/>
      <c r="J32" s="334"/>
      <c r="K32" s="334"/>
    </row>
    <row r="33" spans="2:11" ht="15.75">
      <c r="B33" s="89" t="s">
        <v>134</v>
      </c>
      <c r="C33" s="64"/>
      <c r="D33" s="64"/>
      <c r="E33" s="64"/>
      <c r="F33" s="64"/>
      <c r="G33" s="64"/>
      <c r="H33" s="64"/>
      <c r="I33" s="64"/>
      <c r="J33" s="64"/>
      <c r="K33" s="64"/>
    </row>
    <row r="43" spans="2:11" ht="45" customHeight="1"/>
  </sheetData>
  <mergeCells count="31">
    <mergeCell ref="B15:K15"/>
    <mergeCell ref="B17:E19"/>
    <mergeCell ref="F17:F19"/>
    <mergeCell ref="G17:G19"/>
    <mergeCell ref="H17:K17"/>
    <mergeCell ref="H18:H19"/>
    <mergeCell ref="I18:J18"/>
    <mergeCell ref="K18:K19"/>
    <mergeCell ref="B32:K32"/>
    <mergeCell ref="B20:E20"/>
    <mergeCell ref="B21:K21"/>
    <mergeCell ref="B22:D22"/>
    <mergeCell ref="B23:B28"/>
    <mergeCell ref="C23:D23"/>
    <mergeCell ref="C24:C27"/>
    <mergeCell ref="C28:D28"/>
    <mergeCell ref="B1:K1"/>
    <mergeCell ref="B3:E5"/>
    <mergeCell ref="F3:F5"/>
    <mergeCell ref="G3:G5"/>
    <mergeCell ref="H3:K3"/>
    <mergeCell ref="H4:H5"/>
    <mergeCell ref="I4:J4"/>
    <mergeCell ref="K4:K5"/>
    <mergeCell ref="B6:E6"/>
    <mergeCell ref="B7:K7"/>
    <mergeCell ref="B8:D8"/>
    <mergeCell ref="B9:B14"/>
    <mergeCell ref="C9:D9"/>
    <mergeCell ref="C10:C13"/>
    <mergeCell ref="C14:D14"/>
  </mergeCells>
  <conditionalFormatting sqref="K24:K28">
    <cfRule type="cellIs" dxfId="16" priority="7" operator="greaterThan">
      <formula>H24*0.1</formula>
    </cfRule>
  </conditionalFormatting>
  <conditionalFormatting sqref="I23">
    <cfRule type="expression" dxfId="15" priority="6">
      <formula>#REF!&gt;#REF!</formula>
    </cfRule>
  </conditionalFormatting>
  <conditionalFormatting sqref="I24">
    <cfRule type="expression" dxfId="14" priority="5">
      <formula>#REF!&gt;0.2*#REF!</formula>
    </cfRule>
  </conditionalFormatting>
  <conditionalFormatting sqref="I25">
    <cfRule type="expression" dxfId="13" priority="4">
      <formula>#REF!&gt;0.2*#REF!</formula>
    </cfRule>
  </conditionalFormatting>
  <conditionalFormatting sqref="I26">
    <cfRule type="expression" dxfId="12" priority="3">
      <formula>#REF!&gt;0.2*#REF!</formula>
    </cfRule>
  </conditionalFormatting>
  <conditionalFormatting sqref="I27">
    <cfRule type="expression" dxfId="11" priority="2">
      <formula>#REF!&gt;0.2*#REF!</formula>
    </cfRule>
  </conditionalFormatting>
  <conditionalFormatting sqref="I28">
    <cfRule type="expression" dxfId="10" priority="1">
      <formula>#REF!&gt;0.2*#REF!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24:I28 J23 J28:K28 K24:K27">
      <formula1>MOD(H23*10,1)=0</formula1>
    </dataValidation>
    <dataValidation type="custom" allowBlank="1" showInputMessage="1" showErrorMessage="1" errorTitle="Znaki po przecinku" error="Wpisujemy zatrudnienie w pełnych etatach bez miejsc po przecinku." sqref="F24:F28">
      <formula1>MOD(F24*10,1)=0</formula1>
    </dataValidation>
    <dataValidation type="custom" allowBlank="1" showInputMessage="1" showErrorMessage="1" sqref="G24:G28">
      <formula1>MOD(G24*10,1)=0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2D4C8657-A747-4745-91E5-0FBC7532A265}">
            <xm:f>'\\uwb-adm-01\DokumentyUWB$\a.jarzembska\Moje dokumenty\EXCEL\[plan ministerialny.xlsx]dział I'!#REF!&gt;#REF!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G4" sqref="G4"/>
    </sheetView>
  </sheetViews>
  <sheetFormatPr defaultRowHeight="12.75"/>
  <cols>
    <col min="1" max="1" width="7.42578125" customWidth="1"/>
    <col min="2" max="3" width="7.140625" customWidth="1"/>
    <col min="4" max="4" width="64.5703125" customWidth="1"/>
    <col min="5" max="5" width="7.85546875" customWidth="1"/>
    <col min="6" max="6" width="8.7109375" customWidth="1"/>
    <col min="7" max="7" width="17" style="94" customWidth="1"/>
    <col min="8" max="8" width="14.140625" style="94" customWidth="1"/>
    <col min="9" max="9" width="19" customWidth="1"/>
    <col min="10" max="10" width="13.85546875" customWidth="1"/>
    <col min="11" max="12" width="8.7109375" customWidth="1"/>
    <col min="13" max="13" width="19" style="94" customWidth="1"/>
    <col min="14" max="14" width="26.85546875" customWidth="1"/>
    <col min="15" max="1025" width="8.7109375" customWidth="1"/>
  </cols>
  <sheetData>
    <row r="1" spans="1:17">
      <c r="A1" s="63"/>
      <c r="B1" s="91"/>
      <c r="C1" s="91"/>
      <c r="D1" s="92"/>
      <c r="E1" s="92"/>
      <c r="F1" s="93"/>
      <c r="G1" s="132"/>
    </row>
    <row r="2" spans="1:17" ht="15.75" customHeight="1">
      <c r="A2" s="385" t="s">
        <v>136</v>
      </c>
      <c r="B2" s="385"/>
      <c r="C2" s="385"/>
      <c r="D2" s="385"/>
      <c r="E2" s="385"/>
      <c r="F2" s="385"/>
      <c r="G2" s="132"/>
    </row>
    <row r="3" spans="1:17" ht="16.5" thickBot="1">
      <c r="A3" s="95"/>
      <c r="B3" s="95"/>
      <c r="C3" s="95"/>
      <c r="D3" s="95"/>
      <c r="E3" s="95"/>
      <c r="F3" s="95"/>
      <c r="G3" s="132"/>
    </row>
    <row r="4" spans="1:17" ht="157.5" customHeight="1">
      <c r="A4" s="319" t="s">
        <v>92</v>
      </c>
      <c r="B4" s="320"/>
      <c r="C4" s="320"/>
      <c r="D4" s="320"/>
      <c r="E4" s="321"/>
      <c r="F4" s="96" t="s">
        <v>137</v>
      </c>
      <c r="G4" s="50" t="s">
        <v>172</v>
      </c>
      <c r="H4" s="50" t="s">
        <v>170</v>
      </c>
    </row>
    <row r="5" spans="1:17" ht="15">
      <c r="A5" s="386">
        <v>1</v>
      </c>
      <c r="B5" s="387"/>
      <c r="C5" s="387"/>
      <c r="D5" s="387"/>
      <c r="E5" s="387"/>
      <c r="F5" s="97">
        <v>2</v>
      </c>
      <c r="G5" s="142">
        <v>4</v>
      </c>
      <c r="H5" s="143">
        <v>5</v>
      </c>
    </row>
    <row r="6" spans="1:17" ht="18" customHeight="1">
      <c r="A6" s="388" t="s">
        <v>138</v>
      </c>
      <c r="B6" s="371"/>
      <c r="C6" s="371"/>
      <c r="D6" s="371"/>
      <c r="E6" s="67" t="s">
        <v>9</v>
      </c>
      <c r="F6" s="67" t="s">
        <v>139</v>
      </c>
      <c r="G6" s="142">
        <f>G7+G8</f>
        <v>9430</v>
      </c>
      <c r="H6" s="142">
        <f>H7+H8</f>
        <v>8618</v>
      </c>
    </row>
    <row r="7" spans="1:17" ht="15.75" customHeight="1">
      <c r="A7" s="389" t="s">
        <v>48</v>
      </c>
      <c r="B7" s="392" t="s">
        <v>140</v>
      </c>
      <c r="C7" s="393"/>
      <c r="D7" s="394"/>
      <c r="E7" s="67" t="s">
        <v>11</v>
      </c>
      <c r="F7" s="67" t="s">
        <v>139</v>
      </c>
      <c r="G7" s="154">
        <v>7114</v>
      </c>
      <c r="H7" s="143">
        <v>6414</v>
      </c>
      <c r="I7" s="98"/>
      <c r="J7" s="98"/>
      <c r="K7" s="98"/>
      <c r="L7" s="98"/>
      <c r="M7" s="99"/>
      <c r="N7" s="98"/>
      <c r="O7" s="98"/>
      <c r="P7" s="98"/>
      <c r="Q7" s="98"/>
    </row>
    <row r="8" spans="1:17" ht="15.75" customHeight="1">
      <c r="A8" s="390"/>
      <c r="B8" s="392" t="s">
        <v>141</v>
      </c>
      <c r="C8" s="393"/>
      <c r="D8" s="394"/>
      <c r="E8" s="67" t="s">
        <v>13</v>
      </c>
      <c r="F8" s="67" t="s">
        <v>139</v>
      </c>
      <c r="G8" s="154">
        <v>2316</v>
      </c>
      <c r="H8" s="143">
        <v>2204</v>
      </c>
      <c r="I8" s="98"/>
      <c r="J8" s="98"/>
      <c r="K8" s="98"/>
      <c r="L8" s="98"/>
      <c r="N8" s="98"/>
      <c r="O8" s="98"/>
      <c r="P8" s="98"/>
      <c r="Q8" s="98"/>
    </row>
    <row r="9" spans="1:17" ht="15.75" customHeight="1">
      <c r="A9" s="391"/>
      <c r="B9" s="100" t="s">
        <v>64</v>
      </c>
      <c r="C9" s="393" t="s">
        <v>142</v>
      </c>
      <c r="D9" s="394"/>
      <c r="E9" s="67" t="s">
        <v>15</v>
      </c>
      <c r="F9" s="67" t="s">
        <v>139</v>
      </c>
      <c r="G9" s="154">
        <v>0</v>
      </c>
      <c r="H9" s="143"/>
      <c r="I9" s="98"/>
      <c r="J9" s="98"/>
      <c r="K9" s="98"/>
      <c r="L9" s="98"/>
      <c r="M9" s="123"/>
      <c r="N9" s="98"/>
      <c r="O9" s="98"/>
      <c r="P9" s="98"/>
      <c r="Q9" s="98"/>
    </row>
    <row r="10" spans="1:17" ht="15.75" customHeight="1">
      <c r="A10" s="370" t="s">
        <v>143</v>
      </c>
      <c r="B10" s="371"/>
      <c r="C10" s="371"/>
      <c r="D10" s="371"/>
      <c r="E10" s="67" t="s">
        <v>17</v>
      </c>
      <c r="F10" s="67" t="s">
        <v>139</v>
      </c>
      <c r="G10" s="154">
        <v>320</v>
      </c>
      <c r="H10" s="143">
        <v>281</v>
      </c>
      <c r="I10" s="29"/>
      <c r="J10" s="98"/>
      <c r="K10" s="98"/>
      <c r="L10" s="98"/>
      <c r="M10" s="123"/>
      <c r="N10" s="98"/>
      <c r="O10" s="98"/>
      <c r="P10" s="98"/>
      <c r="Q10" s="98"/>
    </row>
    <row r="11" spans="1:17" ht="27.75" customHeight="1">
      <c r="A11" s="372" t="s">
        <v>64</v>
      </c>
      <c r="B11" s="375" t="s">
        <v>144</v>
      </c>
      <c r="C11" s="375"/>
      <c r="D11" s="376"/>
      <c r="E11" s="67" t="s">
        <v>19</v>
      </c>
      <c r="F11" s="67" t="s">
        <v>139</v>
      </c>
      <c r="G11" s="154">
        <v>200</v>
      </c>
      <c r="H11" s="143">
        <v>182</v>
      </c>
      <c r="I11" s="29"/>
      <c r="J11" s="163"/>
      <c r="K11" s="163"/>
      <c r="L11" s="163"/>
      <c r="M11" s="164"/>
      <c r="N11" s="98"/>
      <c r="O11" s="98"/>
      <c r="P11" s="98"/>
      <c r="Q11" s="98"/>
    </row>
    <row r="12" spans="1:17" ht="15.75" customHeight="1">
      <c r="A12" s="373"/>
      <c r="B12" s="101" t="s">
        <v>64</v>
      </c>
      <c r="C12" s="377" t="s">
        <v>145</v>
      </c>
      <c r="D12" s="378"/>
      <c r="E12" s="102" t="s">
        <v>21</v>
      </c>
      <c r="F12" s="102" t="s">
        <v>139</v>
      </c>
      <c r="G12" s="155">
        <v>115</v>
      </c>
      <c r="H12" s="156">
        <v>92</v>
      </c>
      <c r="I12" s="29"/>
      <c r="J12" s="161"/>
      <c r="K12" s="161"/>
      <c r="L12" s="161"/>
      <c r="M12" s="162"/>
      <c r="N12" s="98"/>
      <c r="O12" s="98"/>
      <c r="P12" s="98"/>
      <c r="Q12" s="98"/>
    </row>
    <row r="13" spans="1:17" ht="38.25" customHeight="1">
      <c r="A13" s="373"/>
      <c r="B13" s="379" t="s">
        <v>146</v>
      </c>
      <c r="C13" s="379"/>
      <c r="D13" s="380"/>
      <c r="E13" s="102" t="s">
        <v>23</v>
      </c>
      <c r="F13" s="102" t="s">
        <v>139</v>
      </c>
      <c r="G13" s="155">
        <v>120</v>
      </c>
      <c r="H13" s="156">
        <v>99</v>
      </c>
      <c r="I13" s="103"/>
      <c r="N13" s="98"/>
      <c r="O13" s="98"/>
      <c r="P13" s="98"/>
      <c r="Q13" s="98"/>
    </row>
    <row r="14" spans="1:17" ht="51.75" customHeight="1">
      <c r="A14" s="373"/>
      <c r="B14" s="104" t="s">
        <v>64</v>
      </c>
      <c r="C14" s="381" t="s">
        <v>147</v>
      </c>
      <c r="D14" s="382"/>
      <c r="E14" s="105" t="s">
        <v>25</v>
      </c>
      <c r="F14" s="105" t="s">
        <v>139</v>
      </c>
      <c r="G14" s="157">
        <v>120</v>
      </c>
      <c r="H14" s="158">
        <v>99</v>
      </c>
      <c r="I14" s="29"/>
      <c r="N14" s="98"/>
      <c r="O14" s="98"/>
      <c r="P14" s="98"/>
      <c r="Q14" s="98"/>
    </row>
    <row r="15" spans="1:17" ht="48" customHeight="1">
      <c r="A15" s="374"/>
      <c r="B15" s="383" t="s">
        <v>64</v>
      </c>
      <c r="C15" s="384"/>
      <c r="D15" s="106" t="s">
        <v>148</v>
      </c>
      <c r="E15" s="107" t="s">
        <v>27</v>
      </c>
      <c r="F15" s="107" t="s">
        <v>139</v>
      </c>
      <c r="G15" s="159">
        <v>2</v>
      </c>
      <c r="H15" s="160">
        <v>2</v>
      </c>
      <c r="I15" s="29"/>
      <c r="J15" s="98"/>
      <c r="K15" s="98"/>
      <c r="L15" s="98"/>
      <c r="N15" s="98"/>
      <c r="O15" s="98"/>
      <c r="P15" s="98"/>
      <c r="Q15" s="98"/>
    </row>
    <row r="16" spans="1:17" ht="27" customHeight="1">
      <c r="A16" s="354" t="s">
        <v>149</v>
      </c>
      <c r="B16" s="355"/>
      <c r="C16" s="355"/>
      <c r="D16" s="356"/>
      <c r="E16" s="107" t="s">
        <v>29</v>
      </c>
      <c r="F16" s="108" t="s">
        <v>150</v>
      </c>
      <c r="G16" s="133">
        <v>25815.8</v>
      </c>
      <c r="H16" s="134">
        <v>23560.6</v>
      </c>
      <c r="I16" s="109"/>
      <c r="J16" s="98"/>
      <c r="K16" s="98"/>
      <c r="L16" s="98"/>
      <c r="N16" s="98"/>
      <c r="O16" s="98"/>
      <c r="P16" s="98"/>
      <c r="Q16" s="98"/>
    </row>
    <row r="17" spans="1:17" ht="25.5" customHeight="1">
      <c r="A17" s="354" t="s">
        <v>151</v>
      </c>
      <c r="B17" s="355"/>
      <c r="C17" s="355"/>
      <c r="D17" s="356"/>
      <c r="E17" s="107" t="s">
        <v>31</v>
      </c>
      <c r="F17" s="108" t="s">
        <v>150</v>
      </c>
      <c r="G17" s="133">
        <v>0</v>
      </c>
      <c r="H17" s="134">
        <v>0</v>
      </c>
      <c r="I17" s="109"/>
      <c r="J17" s="98"/>
      <c r="K17" s="98"/>
      <c r="L17" s="98"/>
      <c r="N17" s="98"/>
      <c r="O17" s="98"/>
      <c r="P17" s="98"/>
      <c r="Q17" s="98"/>
    </row>
    <row r="18" spans="1:17" ht="23.25" customHeight="1">
      <c r="A18" s="357" t="s">
        <v>152</v>
      </c>
      <c r="B18" s="356"/>
      <c r="C18" s="356"/>
      <c r="D18" s="356"/>
      <c r="E18" s="107" t="s">
        <v>33</v>
      </c>
      <c r="F18" s="108" t="s">
        <v>150</v>
      </c>
      <c r="G18" s="133">
        <v>1342</v>
      </c>
      <c r="H18" s="134">
        <v>1342</v>
      </c>
      <c r="I18" s="98"/>
      <c r="J18" s="98"/>
      <c r="K18" s="98"/>
      <c r="L18" s="98"/>
      <c r="N18" s="110"/>
      <c r="O18" s="98"/>
      <c r="P18" s="98"/>
      <c r="Q18" s="98"/>
    </row>
    <row r="19" spans="1:17" ht="25.5" customHeight="1">
      <c r="A19" s="357" t="s">
        <v>153</v>
      </c>
      <c r="B19" s="356"/>
      <c r="C19" s="356"/>
      <c r="D19" s="356"/>
      <c r="E19" s="107" t="s">
        <v>35</v>
      </c>
      <c r="F19" s="108" t="s">
        <v>150</v>
      </c>
      <c r="G19" s="133">
        <v>32035.5</v>
      </c>
      <c r="H19" s="134">
        <v>26263.200000000001</v>
      </c>
      <c r="I19" s="111"/>
      <c r="J19" s="98"/>
      <c r="K19" s="98"/>
      <c r="L19" s="98"/>
      <c r="N19" s="98"/>
      <c r="O19" s="98"/>
      <c r="P19" s="98"/>
      <c r="Q19" s="98"/>
    </row>
    <row r="20" spans="1:17" ht="31.5" customHeight="1">
      <c r="A20" s="358" t="s">
        <v>154</v>
      </c>
      <c r="B20" s="359"/>
      <c r="C20" s="359"/>
      <c r="D20" s="360"/>
      <c r="E20" s="107" t="s">
        <v>37</v>
      </c>
      <c r="F20" s="112" t="s">
        <v>150</v>
      </c>
      <c r="G20" s="135">
        <v>9853.7999999999993</v>
      </c>
      <c r="H20" s="134">
        <v>8927</v>
      </c>
      <c r="I20" s="98"/>
      <c r="J20" s="98"/>
      <c r="K20" s="98"/>
      <c r="L20" s="98"/>
      <c r="N20" s="98"/>
      <c r="O20" s="98"/>
      <c r="P20" s="98"/>
      <c r="Q20" s="98"/>
    </row>
    <row r="21" spans="1:17" ht="28.5" customHeight="1">
      <c r="A21" s="361" t="s">
        <v>155</v>
      </c>
      <c r="B21" s="363" t="s">
        <v>156</v>
      </c>
      <c r="C21" s="363"/>
      <c r="D21" s="364"/>
      <c r="E21" s="107" t="s">
        <v>39</v>
      </c>
      <c r="F21" s="113" t="s">
        <v>150</v>
      </c>
      <c r="G21" s="135">
        <v>474.4</v>
      </c>
      <c r="H21" s="134">
        <v>604.5</v>
      </c>
    </row>
    <row r="22" spans="1:17" ht="33.75" customHeight="1">
      <c r="A22" s="361"/>
      <c r="B22" s="363" t="s">
        <v>157</v>
      </c>
      <c r="C22" s="363"/>
      <c r="D22" s="364"/>
      <c r="E22" s="107" t="s">
        <v>41</v>
      </c>
      <c r="F22" s="114" t="s">
        <v>150</v>
      </c>
      <c r="G22" s="135">
        <v>11422</v>
      </c>
      <c r="H22" s="134">
        <v>9218.2000000000007</v>
      </c>
    </row>
    <row r="23" spans="1:17" ht="30.75" customHeight="1">
      <c r="A23" s="361"/>
      <c r="B23" s="363" t="s">
        <v>158</v>
      </c>
      <c r="C23" s="363"/>
      <c r="D23" s="364"/>
      <c r="E23" s="107" t="s">
        <v>43</v>
      </c>
      <c r="F23" s="112" t="s">
        <v>150</v>
      </c>
      <c r="G23" s="135">
        <v>181.7</v>
      </c>
      <c r="H23" s="134">
        <v>203.5</v>
      </c>
      <c r="M23" s="115"/>
      <c r="N23" s="44"/>
    </row>
    <row r="24" spans="1:17" ht="30.75" customHeight="1">
      <c r="A24" s="361"/>
      <c r="B24" s="363" t="s">
        <v>159</v>
      </c>
      <c r="C24" s="363"/>
      <c r="D24" s="364"/>
      <c r="E24" s="107" t="s">
        <v>45</v>
      </c>
      <c r="F24" s="114" t="s">
        <v>150</v>
      </c>
      <c r="G24" s="135">
        <v>2437.1999999999998</v>
      </c>
      <c r="H24" s="134">
        <v>2007.5</v>
      </c>
    </row>
    <row r="25" spans="1:17" ht="31.5" customHeight="1">
      <c r="A25" s="361"/>
      <c r="B25" s="363" t="s">
        <v>160</v>
      </c>
      <c r="C25" s="363"/>
      <c r="D25" s="364"/>
      <c r="E25" s="107" t="s">
        <v>47</v>
      </c>
      <c r="F25" s="112" t="s">
        <v>150</v>
      </c>
      <c r="G25" s="136">
        <v>3049.9</v>
      </c>
      <c r="H25" s="131">
        <v>1703.5</v>
      </c>
    </row>
    <row r="26" spans="1:17" ht="39.75" customHeight="1">
      <c r="A26" s="361"/>
      <c r="B26" s="365" t="s">
        <v>161</v>
      </c>
      <c r="C26" s="365"/>
      <c r="D26" s="366"/>
      <c r="E26" s="107" t="s">
        <v>50</v>
      </c>
      <c r="F26" s="112" t="s">
        <v>150</v>
      </c>
      <c r="G26" s="137">
        <v>3049.9</v>
      </c>
      <c r="H26" s="131">
        <v>1703.5</v>
      </c>
    </row>
    <row r="27" spans="1:17" ht="39.75" customHeight="1" thickBot="1">
      <c r="A27" s="362"/>
      <c r="B27" s="367" t="s">
        <v>162</v>
      </c>
      <c r="C27" s="367"/>
      <c r="D27" s="368"/>
      <c r="E27" s="116" t="s">
        <v>52</v>
      </c>
      <c r="F27" s="117" t="s">
        <v>150</v>
      </c>
      <c r="G27" s="138">
        <v>14470.3</v>
      </c>
      <c r="H27" s="131">
        <v>12526</v>
      </c>
    </row>
    <row r="28" spans="1:17" ht="39.75" customHeight="1">
      <c r="A28" s="90"/>
      <c r="B28" s="90"/>
      <c r="C28" s="90"/>
      <c r="D28" s="90"/>
      <c r="E28" s="90"/>
      <c r="F28" s="90"/>
      <c r="G28" s="139"/>
      <c r="H28" s="140"/>
      <c r="I28" s="29"/>
      <c r="J28" s="44"/>
    </row>
    <row r="29" spans="1:17" ht="39.75" customHeight="1">
      <c r="A29" s="369" t="s">
        <v>163</v>
      </c>
      <c r="B29" s="369"/>
      <c r="C29" s="369"/>
      <c r="D29" s="125"/>
      <c r="E29" s="369" t="s">
        <v>164</v>
      </c>
      <c r="F29" s="369"/>
      <c r="G29" s="369"/>
      <c r="H29" s="140"/>
      <c r="I29" s="44"/>
    </row>
    <row r="30" spans="1:17" ht="39.75" customHeight="1">
      <c r="A30" s="118" t="s">
        <v>165</v>
      </c>
      <c r="B30" s="118"/>
      <c r="C30" s="118"/>
      <c r="D30" s="119" t="s">
        <v>166</v>
      </c>
      <c r="E30" s="353" t="s">
        <v>167</v>
      </c>
      <c r="F30" s="353"/>
      <c r="G30" s="353"/>
      <c r="H30" s="140"/>
    </row>
    <row r="31" spans="1:17" ht="39.75" customHeight="1">
      <c r="A31" s="118" t="s">
        <v>168</v>
      </c>
      <c r="B31" s="118"/>
      <c r="C31" s="118"/>
      <c r="D31" s="120"/>
      <c r="E31" s="120"/>
      <c r="F31" s="90"/>
      <c r="G31" s="139"/>
      <c r="H31" s="140"/>
    </row>
    <row r="32" spans="1:17" ht="39.75" customHeight="1">
      <c r="A32" s="90"/>
      <c r="B32" s="90"/>
      <c r="C32" s="90"/>
      <c r="D32" s="90"/>
      <c r="E32" s="90"/>
      <c r="F32" s="90"/>
      <c r="G32" s="139"/>
      <c r="H32" s="140"/>
    </row>
    <row r="33" spans="1:8" ht="39.75" customHeight="1">
      <c r="A33" s="121"/>
      <c r="B33" s="121"/>
      <c r="C33" s="121"/>
      <c r="D33" s="121"/>
      <c r="E33" s="122"/>
      <c r="F33" s="122"/>
      <c r="G33" s="141"/>
      <c r="H33" s="140"/>
    </row>
  </sheetData>
  <mergeCells count="31">
    <mergeCell ref="A2:F2"/>
    <mergeCell ref="A4:E4"/>
    <mergeCell ref="A5:E5"/>
    <mergeCell ref="A6:D6"/>
    <mergeCell ref="A7:A9"/>
    <mergeCell ref="B7:D7"/>
    <mergeCell ref="B8:D8"/>
    <mergeCell ref="C9:D9"/>
    <mergeCell ref="A10:D10"/>
    <mergeCell ref="A11:A15"/>
    <mergeCell ref="B11:D11"/>
    <mergeCell ref="C12:D12"/>
    <mergeCell ref="B13:D13"/>
    <mergeCell ref="C14:D14"/>
    <mergeCell ref="B15:C15"/>
    <mergeCell ref="E30:G30"/>
    <mergeCell ref="A16:D16"/>
    <mergeCell ref="A17:D17"/>
    <mergeCell ref="A18:D18"/>
    <mergeCell ref="A19:D19"/>
    <mergeCell ref="A20:D20"/>
    <mergeCell ref="A21:A27"/>
    <mergeCell ref="B21:D21"/>
    <mergeCell ref="B22:D22"/>
    <mergeCell ref="B23:D23"/>
    <mergeCell ref="B24:D24"/>
    <mergeCell ref="B25:D25"/>
    <mergeCell ref="B26:D26"/>
    <mergeCell ref="B27:D27"/>
    <mergeCell ref="A29:C29"/>
    <mergeCell ref="E29:G29"/>
  </mergeCells>
  <conditionalFormatting sqref="G9">
    <cfRule type="cellIs" dxfId="8" priority="9" operator="greaterThan">
      <formula>$G$8</formula>
    </cfRule>
  </conditionalFormatting>
  <conditionalFormatting sqref="G26">
    <cfRule type="cellIs" dxfId="7" priority="8" operator="greaterThan">
      <formula>$G$25</formula>
    </cfRule>
  </conditionalFormatting>
  <conditionalFormatting sqref="G20">
    <cfRule type="cellIs" dxfId="6" priority="7" operator="greaterThan">
      <formula>$G$19</formula>
    </cfRule>
  </conditionalFormatting>
  <conditionalFormatting sqref="G10">
    <cfRule type="expression" dxfId="5" priority="6">
      <formula>$G$10&lt;$G$11+$G$13</formula>
    </cfRule>
  </conditionalFormatting>
  <conditionalFormatting sqref="G12">
    <cfRule type="expression" dxfId="4" priority="5">
      <formula>$G$11&lt;$G$12</formula>
    </cfRule>
  </conditionalFormatting>
  <conditionalFormatting sqref="G15">
    <cfRule type="expression" dxfId="3" priority="2">
      <formula>$G$15&gt;$G$13</formula>
    </cfRule>
    <cfRule type="expression" dxfId="2" priority="4">
      <formula>$G$15&gt;$G$14</formula>
    </cfRule>
  </conditionalFormatting>
  <conditionalFormatting sqref="G14">
    <cfRule type="expression" dxfId="1" priority="3">
      <formula>$G$14&gt;$G$13</formula>
    </cfRule>
  </conditionalFormatting>
  <conditionalFormatting sqref="G8">
    <cfRule type="expression" dxfId="0" priority="1">
      <formula>$G$8-$G$9&gt;$G$7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6:G27">
      <formula1>MOD(G16*10,1)=0</formula1>
    </dataValidation>
    <dataValidation type="custom" allowBlank="1" showInputMessage="1" showErrorMessage="1" errorTitle="Znaki po przecinku" error="Wpisujemy bez miejsc po przecinku." sqref="G7:G15">
      <formula1>MOD(G7,1)=0</formula1>
    </dataValidation>
    <dataValidation type="custom" allowBlank="1" showInputMessage="1" showErrorMessage="1" errorTitle="Znaki po przecinku" error="Wpisana wartość może mieć wyłącznie 1 znak po przecinku." sqref="G33">
      <formula1>MOD(G33*10,1)=0</formula1>
      <formula2>0</formula2>
    </dataValidation>
  </dataValidations>
  <pageMargins left="0.7" right="0.7" top="0.75" bottom="0.75" header="0.51180555555555496" footer="0.51180555555555496"/>
  <pageSetup paperSize="9" scale="55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</vt:lpstr>
      <vt:lpstr>Dział 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Anna Śliżewska</cp:lastModifiedBy>
  <cp:lastPrinted>2021-12-08T11:03:05Z</cp:lastPrinted>
  <dcterms:created xsi:type="dcterms:W3CDTF">2021-06-15T08:30:08Z</dcterms:created>
  <dcterms:modified xsi:type="dcterms:W3CDTF">2021-12-08T11:04:26Z</dcterms:modified>
</cp:coreProperties>
</file>