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S:\Kierownik\Moje dokumenty\Rada uczelni\Uchwały Rady uczelni\"/>
    </mc:Choice>
  </mc:AlternateContent>
  <xr:revisionPtr revIDLastSave="0" documentId="8_{7D230DB8-9FCA-4E5D-B26C-C3E056714ED7}" xr6:coauthVersionLast="36" xr6:coauthVersionMax="36" xr10:uidLastSave="{00000000-0000-0000-0000-000000000000}"/>
  <bookViews>
    <workbookView xWindow="0" yWindow="0" windowWidth="21570" windowHeight="8775" xr2:uid="{00000000-000D-0000-FFFF-FFFF00000000}"/>
  </bookViews>
  <sheets>
    <sheet name="Dział I" sheetId="1" r:id="rId1"/>
    <sheet name="Dział II" sheetId="2" r:id="rId2"/>
    <sheet name="Dział III" sheetId="3" r:id="rId3"/>
    <sheet name="Dział IV" sheetId="4" r:id="rId4"/>
  </sheets>
  <externalReferences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  <c r="E54" i="1"/>
  <c r="E56" i="1" s="1"/>
  <c r="E40" i="1" s="1"/>
  <c r="E12" i="1"/>
  <c r="E11" i="1" s="1"/>
  <c r="F32" i="2"/>
  <c r="G32" i="2"/>
  <c r="F23" i="2"/>
  <c r="F19" i="2"/>
  <c r="F14" i="2"/>
  <c r="G7" i="2"/>
  <c r="G6" i="4"/>
  <c r="E39" i="1" l="1"/>
  <c r="E64" i="1" s="1"/>
  <c r="E69" i="1" s="1"/>
  <c r="E72" i="1" s="1"/>
  <c r="H6" i="4"/>
  <c r="G79" i="3"/>
  <c r="G78" i="3"/>
  <c r="G77" i="3"/>
  <c r="G76" i="3"/>
  <c r="G75" i="3"/>
  <c r="K74" i="3"/>
  <c r="K73" i="3" s="1"/>
  <c r="I74" i="3"/>
  <c r="I73" i="3" s="1"/>
  <c r="H74" i="3"/>
  <c r="H73" i="3" s="1"/>
  <c r="F74" i="3"/>
  <c r="J73" i="3"/>
  <c r="F73" i="3"/>
  <c r="G58" i="3"/>
  <c r="G57" i="3"/>
  <c r="G56" i="3"/>
  <c r="G55" i="3"/>
  <c r="G54" i="3"/>
  <c r="K53" i="3"/>
  <c r="K52" i="3" s="1"/>
  <c r="I53" i="3"/>
  <c r="I52" i="3" s="1"/>
  <c r="H53" i="3"/>
  <c r="H52" i="3" s="1"/>
  <c r="F53" i="3"/>
  <c r="J52" i="3"/>
  <c r="F52" i="3"/>
  <c r="F37" i="3"/>
  <c r="F34" i="3"/>
  <c r="F33" i="3"/>
  <c r="F32" i="3"/>
  <c r="F39" i="3" s="1"/>
  <c r="F31" i="3"/>
  <c r="F30" i="3"/>
  <c r="F29" i="3"/>
  <c r="I28" i="3"/>
  <c r="G28" i="3"/>
  <c r="G26" i="3" s="1"/>
  <c r="F26" i="3" s="1"/>
  <c r="F28" i="3"/>
  <c r="E28" i="3"/>
  <c r="E26" i="3" s="1"/>
  <c r="I26" i="3"/>
  <c r="H26" i="3"/>
  <c r="G19" i="3"/>
  <c r="F16" i="3"/>
  <c r="F19" i="3" s="1"/>
  <c r="F15" i="3"/>
  <c r="F14" i="3"/>
  <c r="F13" i="3"/>
  <c r="F12" i="3"/>
  <c r="I11" i="3"/>
  <c r="I9" i="3" s="1"/>
  <c r="G11" i="3"/>
  <c r="G9" i="3" s="1"/>
  <c r="F9" i="3" s="1"/>
  <c r="F11" i="3"/>
  <c r="E11" i="3"/>
  <c r="H9" i="3"/>
  <c r="E9" i="3"/>
  <c r="D46" i="2"/>
  <c r="G38" i="2"/>
  <c r="G28" i="2"/>
  <c r="H24" i="2"/>
  <c r="G23" i="2"/>
  <c r="J19" i="2"/>
  <c r="H19" i="2"/>
  <c r="G19" i="2"/>
  <c r="J15" i="2"/>
  <c r="E15" i="2"/>
  <c r="E16" i="2" s="1"/>
  <c r="H11" i="2"/>
  <c r="H7" i="2"/>
  <c r="H14" i="2" s="1"/>
  <c r="G14" i="2"/>
  <c r="F88" i="1"/>
  <c r="C81" i="1"/>
  <c r="F63" i="1"/>
  <c r="F59" i="1"/>
  <c r="G54" i="1"/>
  <c r="G56" i="1" s="1"/>
  <c r="G40" i="1" s="1"/>
  <c r="G39" i="1" s="1"/>
  <c r="F47" i="1"/>
  <c r="F45" i="1"/>
  <c r="D39" i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F32" i="1"/>
  <c r="F30" i="1" s="1"/>
  <c r="F28" i="1" s="1"/>
  <c r="G30" i="1"/>
  <c r="G28" i="1"/>
  <c r="G12" i="1"/>
  <c r="F12" i="1"/>
  <c r="E17" i="2" l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5" i="2" s="1"/>
  <c r="E36" i="2" s="1"/>
  <c r="E37" i="2" s="1"/>
  <c r="E38" i="2" s="1"/>
  <c r="G53" i="3"/>
  <c r="G52" i="3" s="1"/>
  <c r="G74" i="3"/>
  <c r="G73" i="3" s="1"/>
  <c r="F11" i="1"/>
  <c r="F54" i="1"/>
  <c r="F56" i="1" s="1"/>
  <c r="F40" i="1" s="1"/>
  <c r="F39" i="1" s="1"/>
  <c r="G11" i="1"/>
  <c r="F40" i="3"/>
  <c r="G64" i="1"/>
  <c r="G69" i="1" s="1"/>
  <c r="G72" i="1" s="1"/>
  <c r="F64" i="1" l="1"/>
  <c r="F69" i="1" s="1"/>
  <c r="F72" i="1" s="1"/>
  <c r="N1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Jagielski Piotr</author>
    <author>Piotr Jagielski</author>
    <author>Żarnowska Hanna</author>
  </authors>
  <commentList>
    <comment ref="F3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komórki nie może być większa niż wykazana w wierszu 22.</t>
        </r>
      </text>
    </comment>
    <comment ref="F46" authorId="1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Uczelnia wypłaca wynagrodzenia z innych tytułów niż wynikające ze stosunku pracy. Kwota wpisana nie może być równa lub większa niż wpisana w wierszu 30.</t>
        </r>
      </text>
    </comment>
    <comment ref="F47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wiersza nie może być mniejsza niż suma wierszy 33 i 35-37.</t>
        </r>
      </text>
    </comment>
    <comment ref="F52" authorId="2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należy wykazac stypendia, o których mowa w art. 209 ust. 1 ustawy Prawo o szkolnictwie wyższym i nauce, w tym zwiększenie, o którym mowa w art. 209 ust. 7</t>
        </r>
      </text>
    </comment>
    <comment ref="F56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Wartść nie może być mniejsza niż suma wierszy 42 i 43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Piotr Jagielski</author>
    <author>Jagielski Piotr</author>
    <author>pjagielski</author>
  </authors>
  <commentList>
    <comment ref="G6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niż suma wierszy 03, 04, 05.</t>
        </r>
      </text>
    </comment>
    <comment ref="G7" authorId="0" shapeId="0" xr:uid="{00000000-0006-0000-0100-000002000000}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niż suma wierszy 03, 04, 05.</t>
        </r>
      </text>
    </comment>
    <comment ref="G8" authorId="1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Fundusz zasadniczy należy powiększyć o osiągnięty w poprzednim roku zysk, lub pomniejszyć o wykazaną stratę. Nie ma możliwości by w polach 03 i 07 wykazać wartości "0,0".</t>
        </r>
      </text>
    </comment>
    <comment ref="G11" authorId="2" shapeId="0" xr:uid="{00000000-0006-0000-0100-000004000000}">
      <text>
        <r>
          <rPr>
            <b/>
            <sz val="8"/>
            <color indexed="81"/>
            <rFont val="Tahoma"/>
            <family val="2"/>
            <charset val="238"/>
          </rPr>
          <t>pjagielski: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od sumy wierszy 07, 08.
</t>
        </r>
      </text>
    </comment>
    <comment ref="G21" authorId="1" shapeId="0" xr:uid="{00000000-0006-0000-0100-000005000000}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mniejsza niż wykazana w wierszu 35 działu I.</t>
        </r>
      </text>
    </comment>
    <comment ref="G25" authorId="1" shapeId="0" xr:uid="{00000000-0006-0000-0100-000006000000}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Wpisana wartość nie może być mniejsza niż wykazana w wierszu 16</t>
        </r>
      </text>
    </comment>
    <comment ref="A35" authorId="0" shapeId="0" xr:uid="{00000000-0006-0000-0100-000007000000}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Proszę wpisać nazwę funduszu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Piotr Jagielski</author>
  </authors>
  <commentList>
    <comment ref="J53" authorId="0" shapeId="0" xr:uid="{00000000-0006-0000-0200-000001000000}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1 ustawy - Prawo o szkolnictwie wyższym i nauce.
Naliczenie wedle wzoru:
 2% x (wynagrodzenia osobowe x (100/102)) - zaokrąglone do 1 miejsca po przecinku.</t>
        </r>
      </text>
    </comment>
    <comment ref="J58" authorId="0" shapeId="0" xr:uid="{00000000-0006-0000-0200-000002000000}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2 ustawy - Prawo o szkolnictwie wyższym i nauce.
Naliczenie wedle wzoru:
 1% x (wynagrodzenia osobowe x (100/101)) - zaokrąglone do 1 miejsca po przecinku.</t>
        </r>
      </text>
    </comment>
    <comment ref="J74" authorId="0" shapeId="0" xr:uid="{00000000-0006-0000-0200-000003000000}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1 ustawy - Prawo o szkolnictwie wyższym i nauce.
Naliczenie wedle wzoru:
 2% x (wynagrodzenia osobowe x (100/102)) - zaokrąglone do 1 miejsca po przecinku.</t>
        </r>
      </text>
    </comment>
    <comment ref="J79" authorId="0" shapeId="0" xr:uid="{00000000-0006-0000-0200-000004000000}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2 ustawy - Prawo o szkolnictwie wyższym i nauce.
Naliczenie wedle wzoru:
 1% x (wynagrodzenia osobowe x (100/101)) - zaokrąglone do 1 miejsca po przecinku.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Żarnowska Hanna</author>
  </authors>
  <commentList>
    <comment ref="H8" authorId="0" shapeId="0" xr:uid="{00000000-0006-0000-0300-000001000000}">
      <text>
        <r>
          <rPr>
            <b/>
            <sz val="8"/>
            <color indexed="81"/>
            <rFont val="Tahoma"/>
            <family val="2"/>
            <charset val="238"/>
          </rPr>
          <t>Żarnowska Hanna:</t>
        </r>
        <r>
          <rPr>
            <sz val="8"/>
            <color indexed="81"/>
            <rFont val="Tahoma"/>
            <family val="2"/>
            <charset val="238"/>
          </rPr>
          <t xml:space="preserve">
Pogrubienie oznacza, iż wpisano więcej osób na studiach niestacjonarnych niż na studiach stacjonarnych. Zgodnie z art. 63 ust. 3 ustawy Prawo o szkolnictwie wyższym i nauce w uczelni publicznej liczba studentów stacjonarnych nie może być mniejsza od liczby studentów niestacjonarnych.</t>
        </r>
      </text>
    </comment>
  </commentList>
</comments>
</file>

<file path=xl/sharedStrings.xml><?xml version="1.0" encoding="utf-8"?>
<sst xmlns="http://schemas.openxmlformats.org/spreadsheetml/2006/main" count="374" uniqueCount="208">
  <si>
    <t>………………..………………….</t>
  </si>
  <si>
    <t xml:space="preserve">         (pieczątka uczelni)</t>
  </si>
  <si>
    <t>Proszę wpisać nazwę uczelni</t>
  </si>
  <si>
    <t>nazwa uczelni</t>
  </si>
  <si>
    <t>Plan rzeczowo-finansowy na 2021 r.</t>
  </si>
  <si>
    <r>
      <t>Dział I. Rachunek zysków i strat</t>
    </r>
    <r>
      <rPr>
        <sz val="12"/>
        <rFont val="Times New Roman"/>
        <family val="1"/>
        <charset val="238"/>
      </rPr>
      <t xml:space="preserve">   –   w tysiącach złotych z jednym znakiem po przecinku</t>
    </r>
  </si>
  <si>
    <t xml:space="preserve"> </t>
  </si>
  <si>
    <t>WYSZCZEGÓLNIENIE</t>
  </si>
  <si>
    <t>Plan na 2021 rok</t>
  </si>
  <si>
    <t>plan po zmianach</t>
  </si>
  <si>
    <r>
      <t>A.  Przychody z działalności operacyjnej</t>
    </r>
    <r>
      <rPr>
        <sz val="14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(02+18)</t>
    </r>
  </si>
  <si>
    <t>01</t>
  </si>
  <si>
    <r>
      <t xml:space="preserve">Przychody z </t>
    </r>
    <r>
      <rPr>
        <b/>
        <sz val="12"/>
        <color indexed="8"/>
        <rFont val="Times New Roman"/>
        <family val="1"/>
        <charset val="238"/>
      </rPr>
      <t>podstawowej</t>
    </r>
    <r>
      <rPr>
        <b/>
        <sz val="12"/>
        <rFont val="Times New Roman"/>
        <family val="1"/>
        <charset val="238"/>
      </rPr>
      <t xml:space="preserve"> działalności operacyjnej</t>
    </r>
    <r>
      <rPr>
        <sz val="12"/>
        <rFont val="Times New Roman"/>
        <family val="1"/>
        <charset val="238"/>
      </rPr>
      <t xml:space="preserve"> (03+04+05+06+08+09+10+12+13+14+16+17)</t>
    </r>
  </si>
  <si>
    <t>02</t>
  </si>
  <si>
    <t>Subwencja na utrzymanie potencjału dydaktycznego i badawczego</t>
  </si>
  <si>
    <t>03</t>
  </si>
  <si>
    <t>Dotacje z budżetu państwa</t>
  </si>
  <si>
    <t>04</t>
  </si>
  <si>
    <t>Środki z budżetów jednostek samorządu terytorialnego lub ich związków</t>
  </si>
  <si>
    <t>05</t>
  </si>
  <si>
    <t>umowa Muzeum</t>
  </si>
  <si>
    <t>Opłaty za świadczone usługi edukacyjne</t>
  </si>
  <si>
    <t>06</t>
  </si>
  <si>
    <t>w tym na studiach niestacjonarnych</t>
  </si>
  <si>
    <t>07</t>
  </si>
  <si>
    <t xml:space="preserve">Środki na realizację projektów finansowanych przez Narodowe Centrum Badań i Rozwoju </t>
  </si>
  <si>
    <t>08</t>
  </si>
  <si>
    <t>Środki na realizację projektów finansowanych przez Narodowe Centrum Nauki</t>
  </si>
  <si>
    <t>09</t>
  </si>
  <si>
    <t>Środki na realizację przedsięwzięć współfinansowanych ze środków pochodzących ze źródeł zagranicznych</t>
  </si>
  <si>
    <t>10</t>
  </si>
  <si>
    <t>w tym środki pochodzące ze źródeł zagranicznych, niepodlegające zwrotowi</t>
  </si>
  <si>
    <t>11</t>
  </si>
  <si>
    <t>Sprzedaż pozostałych prac i usług badawczych i rozwojowych</t>
  </si>
  <si>
    <t>12</t>
  </si>
  <si>
    <t>Środki na realizację programów lub przedsięwzięć ustanowionych przez ministra właściwego do spraw szkolnictwa wyższego i nauki</t>
  </si>
  <si>
    <t>13</t>
  </si>
  <si>
    <t>Pozostałe przychody z podstawowej działalności operacyjnej</t>
  </si>
  <si>
    <t>14</t>
  </si>
  <si>
    <t>w tym opłaty za korzystanie z domów i stołówek studenckich</t>
  </si>
  <si>
    <t>15</t>
  </si>
  <si>
    <t>Przychody ogółem z działalności gospodarczej wyodrębnionej</t>
  </si>
  <si>
    <t>16</t>
  </si>
  <si>
    <t>Koszt wytworzenia świadczeń na własne potrzeby jednostki</t>
  </si>
  <si>
    <t>17</t>
  </si>
  <si>
    <r>
      <t xml:space="preserve">Pozostałe przychody  </t>
    </r>
    <r>
      <rPr>
        <sz val="12"/>
        <rFont val="Times New Roman"/>
        <family val="1"/>
        <charset val="238"/>
      </rPr>
      <t>(19+20)</t>
    </r>
  </si>
  <si>
    <t>18</t>
  </si>
  <si>
    <t>Przychody ze sprzedaży towarów i materiałów</t>
  </si>
  <si>
    <t>19</t>
  </si>
  <si>
    <t>Pozostałe przychody operacyjne (21+22)</t>
  </si>
  <si>
    <t>20</t>
  </si>
  <si>
    <t>z tego</t>
  </si>
  <si>
    <t>zysk z tytułu rozchodu niefinansowych aktywów trwałych</t>
  </si>
  <si>
    <t>21</t>
  </si>
  <si>
    <t>inne pozostałe przychody operacyjne</t>
  </si>
  <si>
    <t>22</t>
  </si>
  <si>
    <t>w tym równowartość rocznych odpisów amortyzacyjnych środków trwałych oraz wartości niematerialnych i prawnych sfinansowanych z dotacji celowych, subwencji, a także otrzymanych nieodpłatnie z innych źródeł</t>
  </si>
  <si>
    <r>
      <t>cd. działu I.  Rachunek zysków i strat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</si>
  <si>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r>
      <t xml:space="preserve">B. Koszty działalności operacyjnej </t>
    </r>
    <r>
      <rPr>
        <sz val="14"/>
        <rFont val="Times New Roman"/>
        <family val="1"/>
        <charset val="238"/>
      </rPr>
      <t>(25+44)</t>
    </r>
  </si>
  <si>
    <r>
      <t xml:space="preserve">Koszty podstawowej działalności operacyjnej </t>
    </r>
    <r>
      <rPr>
        <sz val="12"/>
        <rFont val="Times New Roman"/>
        <family val="1"/>
        <charset val="238"/>
      </rPr>
      <t xml:space="preserve"> (41)</t>
    </r>
  </si>
  <si>
    <t>Amortyzacja</t>
  </si>
  <si>
    <t>Zużycie materiałów i energii</t>
  </si>
  <si>
    <t>Usługi obce</t>
  </si>
  <si>
    <t>Podatki i opłaty</t>
  </si>
  <si>
    <t>Wynagrodzenia</t>
  </si>
  <si>
    <t>w tym wynikające ze stosunku pracy</t>
  </si>
  <si>
    <t>Ubezpieczenia społeczne i inne świadczenia</t>
  </si>
  <si>
    <t>w tym</t>
  </si>
  <si>
    <t>składki z tytułu ubezpieczeń społecznych i funduszu pracy</t>
  </si>
  <si>
    <t xml:space="preserve">w tym </t>
  </si>
  <si>
    <t>składki z tytułu ubezpieczeń społecznych wypłacane od stypendiów doktoranckich w szkołach doktorskich</t>
  </si>
  <si>
    <t>odpis na zakładowy fundusz świadczeń socjalnych</t>
  </si>
  <si>
    <t>odpis na własny fundusz na stypendia</t>
  </si>
  <si>
    <t>stypendia doktoranckie w szkołach doktorskich</t>
  </si>
  <si>
    <t>Pozostałe koszty rodzajowe</t>
  </si>
  <si>
    <t>Ogółem koszty rodzajowe (26+27+28+29+30+32+38)</t>
  </si>
  <si>
    <t>Zmiana stanu produktów (zwiększenia – wartość ujemna, zmniejszenia − wartość dodatnia)</t>
  </si>
  <si>
    <t>Ogółem koszty własne podstawowej działalności operacyjnej (39+40)</t>
  </si>
  <si>
    <t>koszty utrzymania domów i stołówek studenckich</t>
  </si>
  <si>
    <t>koszty działalności gospodarczej wyodrębnionej</t>
  </si>
  <si>
    <r>
      <t xml:space="preserve">Pozostałe koszty </t>
    </r>
    <r>
      <rPr>
        <sz val="12"/>
        <rFont val="Times New Roman"/>
        <family val="1"/>
        <charset val="238"/>
      </rPr>
      <t>(45+46)</t>
    </r>
  </si>
  <si>
    <t xml:space="preserve">Wartość sprzedanych towarów i materiałów </t>
  </si>
  <si>
    <t>Pozostałe koszty operacyjne (47+48)</t>
  </si>
  <si>
    <t>strata z tytułu rozchodu niefinansowych aktywów trwałych</t>
  </si>
  <si>
    <t>inne pozostałe koszty operacyjne</t>
  </si>
  <si>
    <r>
      <t xml:space="preserve">C. Zysk (strata) z działalności operacyjnej </t>
    </r>
    <r>
      <rPr>
        <sz val="14"/>
        <rFont val="Times New Roman"/>
        <family val="1"/>
        <charset val="238"/>
      </rPr>
      <t xml:space="preserve"> (01</t>
    </r>
    <r>
      <rPr>
        <sz val="14"/>
        <rFont val="Calibri"/>
        <family val="2"/>
        <charset val="238"/>
      </rPr>
      <t>−</t>
    </r>
    <r>
      <rPr>
        <sz val="14"/>
        <rFont val="Times New Roman"/>
        <family val="1"/>
        <charset val="238"/>
      </rPr>
      <t>24)</t>
    </r>
  </si>
  <si>
    <t>D. Przychody finansowe</t>
  </si>
  <si>
    <t xml:space="preserve">w tym odsetki uzyskane </t>
  </si>
  <si>
    <t>E. Koszty finansowe</t>
  </si>
  <si>
    <t>w tym odsetki zapłacone</t>
  </si>
  <si>
    <r>
      <t xml:space="preserve">F. Zysk (strata) brutto </t>
    </r>
    <r>
      <rPr>
        <sz val="14"/>
        <rFont val="Times New Roman"/>
        <family val="1"/>
        <charset val="238"/>
      </rPr>
      <t>(49+50-52)</t>
    </r>
  </si>
  <si>
    <t>G.  Podatek dochodowy</t>
  </si>
  <si>
    <t>H.  Pozostałe obowiązkowe zmniejszenia zysku (zwiększenia straty)</t>
  </si>
  <si>
    <r>
      <t xml:space="preserve">I. Zysk (strata) netto </t>
    </r>
    <r>
      <rPr>
        <sz val="14"/>
        <rFont val="Times New Roman"/>
        <family val="1"/>
        <charset val="238"/>
      </rPr>
      <t>(54-55-56)</t>
    </r>
  </si>
  <si>
    <t xml:space="preserve">Data </t>
  </si>
  <si>
    <t>Kwota w tys. zł.</t>
  </si>
  <si>
    <t>uwagi</t>
  </si>
  <si>
    <t>artykuł</t>
  </si>
  <si>
    <t>skutki podwyżek wynagrodzeń 2020</t>
  </si>
  <si>
    <t>art. 368 ust.9</t>
  </si>
  <si>
    <t>subwencja podstawowa</t>
  </si>
  <si>
    <t>art. 368 ust.10 pkt 1</t>
  </si>
  <si>
    <t>szkoły doktorskie</t>
  </si>
  <si>
    <t>RAZEM</t>
  </si>
  <si>
    <t>Projakościowe doktoranci</t>
  </si>
  <si>
    <t>Dotacja na SPUB</t>
  </si>
  <si>
    <t>Projakościowe pozostałość</t>
  </si>
  <si>
    <r>
      <t>Dział II.  Fundusze uczelni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</si>
  <si>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Wyszczególnienie</t>
  </si>
  <si>
    <t>Plan                    po zmianach</t>
  </si>
  <si>
    <t>Fundusz zasadniczy</t>
  </si>
  <si>
    <t>stan funduszu na początek roku</t>
  </si>
  <si>
    <t>zwiększenia ogółem</t>
  </si>
  <si>
    <t>odpisy z zysku netto</t>
  </si>
  <si>
    <t>równowartość zakończonych i oddanych do użytkowania inwestycji budowlanych</t>
  </si>
  <si>
    <t>aktualizacja wyceny środków trwałych</t>
  </si>
  <si>
    <t>zmniejszenia ogółem</t>
  </si>
  <si>
    <t>pokrycie straty netto</t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</si>
  <si>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(01+02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06)</t>
    </r>
  </si>
  <si>
    <t>Fundusz 
stypendialny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</si>
  <si>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(10+11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12)</t>
    </r>
  </si>
  <si>
    <t>Zakładowy fundusz świadczeń socjalnych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</si>
  <si>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(14+15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16)</t>
    </r>
  </si>
  <si>
    <t>Własny fundusz 
na stypendia</t>
  </si>
  <si>
    <t>w tym odpis w ciężar kosztów działalności w zakresie kształcenia 
i działalności naukowej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</si>
  <si>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(18+19</t>
    </r>
    <r>
      <rPr>
        <sz val="12"/>
        <rFont val="Calibri"/>
        <family val="2"/>
        <charset val="238"/>
      </rPr>
      <t>−21</t>
    </r>
    <r>
      <rPr>
        <sz val="12"/>
        <rFont val="Times New Roman"/>
        <family val="1"/>
        <charset val="238"/>
      </rPr>
      <t>)</t>
    </r>
  </si>
  <si>
    <t>Fundusz wsparcia osób niepełnosprawnych</t>
  </si>
  <si>
    <t xml:space="preserve">stan funduszu na początek roku </t>
  </si>
  <si>
    <t>zwiększenie ogółem</t>
  </si>
  <si>
    <t>to się może zmienić bo brak decyzji o dotacji</t>
  </si>
  <si>
    <t>zmniejszenie ogółem</t>
  </si>
  <si>
    <r>
      <t>stan funduszu na koniec okresu sprawozdawczego</t>
    </r>
    <r>
      <rPr>
        <sz val="12"/>
        <rFont val="Times New Roman"/>
        <family val="1"/>
        <charset val="238"/>
      </rPr>
      <t xml:space="preserve"> (23+24-25)</t>
    </r>
  </si>
  <si>
    <t>Inne fundusze tworzone na podstawie odrębnych ustaw lub statutu uczelni</t>
  </si>
  <si>
    <t>………..</t>
  </si>
  <si>
    <t>Dział IV. Zatrudnienie i wynagrodzenia w grupach stanowisk</t>
  </si>
  <si>
    <t>Zatrudnienie</t>
  </si>
  <si>
    <t>Wynagrodzenia wynikające ze stosunku pracy (4+6)</t>
  </si>
  <si>
    <t>osobowe</t>
  </si>
  <si>
    <t>dodatkowe wynagrodzenie roczne</t>
  </si>
  <si>
    <t>nagrody rektora</t>
  </si>
  <si>
    <t>Plan na 2020 rok</t>
  </si>
  <si>
    <t>Razem</t>
  </si>
  <si>
    <t>Nauczyciele akademiccy</t>
  </si>
  <si>
    <t>z tego w grupach stanowisk</t>
  </si>
  <si>
    <t>profesorów</t>
  </si>
  <si>
    <t>profesorów uczelni</t>
  </si>
  <si>
    <t>adiunktów</t>
  </si>
  <si>
    <t>asystentów</t>
  </si>
  <si>
    <t>Pracownicy niebędący nauczycielami akademickimi</t>
  </si>
  <si>
    <t>DS.</t>
  </si>
  <si>
    <t>Plan po zmianach</t>
  </si>
  <si>
    <t>docentów, adiunktów i starszych wykładowców</t>
  </si>
  <si>
    <t>asystentów, wykładowców, lektorów i instruktorów</t>
  </si>
  <si>
    <t>w ramach działalności dydaktycznej</t>
  </si>
  <si>
    <t>w tym wynagrodzenia sfinansowane ze środków przeznaczonych przez Senat uczelni publicznej na podstawie art.. 151 ust.8 ustawy</t>
  </si>
  <si>
    <t>tyle w wynagrodzeniach FPMS</t>
  </si>
  <si>
    <t>wynagrodzenia bez FPMS</t>
  </si>
  <si>
    <t xml:space="preserve">Dział III. Zatrudnienie i wynagrodzenia w grupach stanowisk </t>
  </si>
  <si>
    <t>Wynagrodzenia wynikające ze stosunku pracy 
(4+7)</t>
  </si>
  <si>
    <t>dodatek 
za staż pracy</t>
  </si>
  <si>
    <t>Plan na 2021 rok - prowizorium</t>
  </si>
  <si>
    <t xml:space="preserve"> Razem </t>
  </si>
  <si>
    <t>z tego 
w grupach stanowisk</t>
  </si>
  <si>
    <t>Należy podać:</t>
  </si>
  <si>
    <t xml:space="preserve">- przeciętne zatrudnienie w przeliczeniu na pełne etaty, z jednym znakiem po przecinku, </t>
  </si>
  <si>
    <r>
      <t xml:space="preserve">- przeciętne zatrudnienie w miesiącu należy obliczyć metodą </t>
    </r>
    <r>
      <rPr>
        <b/>
        <sz val="12"/>
        <rFont val="Arial"/>
        <family val="2"/>
        <charset val="238"/>
      </rPr>
      <t xml:space="preserve">średniej chronologicznej </t>
    </r>
    <r>
      <rPr>
        <sz val="12"/>
        <rFont val="Arial"/>
        <family val="2"/>
        <charset val="238"/>
      </rPr>
      <t>(zgodnie z metodyką określoną w formularzu GUS Z-06),</t>
    </r>
  </si>
  <si>
    <r>
      <t xml:space="preserve">- wynagrodzenia w </t>
    </r>
    <r>
      <rPr>
        <b/>
        <sz val="12"/>
        <rFont val="Arial"/>
        <family val="2"/>
        <charset val="238"/>
      </rPr>
      <t>tysiącach złotych,</t>
    </r>
    <r>
      <rPr>
        <sz val="12"/>
        <rFont val="Arial"/>
        <family val="2"/>
        <charset val="238"/>
      </rPr>
      <t xml:space="preserve"> z jednym znakiem po przecinku.</t>
    </r>
  </si>
  <si>
    <t xml:space="preserve">Plan na 2021 rok </t>
  </si>
  <si>
    <t>Dział IV. Informacje rzeczowe i uzupełniające</t>
  </si>
  <si>
    <t>Jednostka miary</t>
  </si>
  <si>
    <t>Liczba studentów ogółem (02+03)</t>
  </si>
  <si>
    <t>osoby</t>
  </si>
  <si>
    <t>studiów stacjonarnych</t>
  </si>
  <si>
    <t>studiów niestacjonarnych</t>
  </si>
  <si>
    <t>Stypendia</t>
  </si>
  <si>
    <r>
      <t xml:space="preserve">studenci, o których mowa w art. 444 ust. 6 ustawy </t>
    </r>
    <r>
      <rPr>
        <i/>
        <sz val="12"/>
        <rFont val="Times New Roman"/>
        <family val="1"/>
        <charset val="238"/>
      </rPr>
      <t>Prawo o szkolnictwie wyższym i nauce</t>
    </r>
  </si>
  <si>
    <t>Dział Spraw studenckich</t>
  </si>
  <si>
    <t>Liczba uczestników studiów doktoranckich ogółem</t>
  </si>
  <si>
    <t>dział współpracy międzynarodowej</t>
  </si>
  <si>
    <t xml:space="preserve">liczba uczestników stacjonarnych studiów doktoranckich </t>
  </si>
  <si>
    <t>z projektu TEAM</t>
  </si>
  <si>
    <r>
      <t xml:space="preserve">liczba osób pobierających stypendium doktoranckie, o którym mowa w art. 200 ust. 1 ustawy </t>
    </r>
    <r>
      <rPr>
        <i/>
        <sz val="12"/>
        <rFont val="Times New Roman"/>
        <family val="1"/>
        <charset val="238"/>
      </rPr>
      <t>Prawo o szkolnictwie wyższym</t>
    </r>
  </si>
  <si>
    <t>liczba doktorantów w szkołach doktorskich</t>
  </si>
  <si>
    <r>
      <t xml:space="preserve">liczba osób pobierających stypendium doktoranckie, o którym mowa w art. 209 ust. 1 ustawy </t>
    </r>
    <r>
      <rPr>
        <i/>
        <sz val="12"/>
        <rFont val="Times New Roman"/>
        <family val="1"/>
        <charset val="238"/>
      </rPr>
      <t>Prawo o szkolnictwie wyższym i nauce</t>
    </r>
  </si>
  <si>
    <r>
      <t xml:space="preserve">liczba osób pobierających zwiększone stypendium doktoranckie, o którym mowa w art. 209 ust. 7 ustawy </t>
    </r>
    <r>
      <rPr>
        <i/>
        <sz val="12"/>
        <rFont val="Times New Roman"/>
        <family val="1"/>
        <charset val="238"/>
      </rPr>
      <t>Prawo o szkolnictwie wyższym i nauce</t>
    </r>
  </si>
  <si>
    <t>Kwota stypendiów dla studentów i doktorantów</t>
  </si>
  <si>
    <t>tys. zł</t>
  </si>
  <si>
    <t>Przychody z tytułu komercjalizacji wyników badań naukowych i prac rozwojowych</t>
  </si>
  <si>
    <t xml:space="preserve">Koszty remontów budynków i lokali oraz obiektów inżynierii lądowej i wodnej </t>
  </si>
  <si>
    <t>Nakłady na rzeczowe aktywa trwałe i wartości niematerialne i prawne</t>
  </si>
  <si>
    <t>w tym nakłady na urządzenia techniczne i maszyny, środki transportu i inne środki trwałe</t>
  </si>
  <si>
    <t>z wiersza 14</t>
  </si>
  <si>
    <t xml:space="preserve">Nakłady na rzeczowe aktywa trwałe i wartości niematerialne i prawne sfinansowane lub dofinasowane z subwencji na utrzymanie potencjału dydaktycznego i badawczego </t>
  </si>
  <si>
    <t>Nakłady na rzeczowe aktywa trwałe i wartości niematerialne i prawne sfinansowane lub dofinasowane z dotacji celowych</t>
  </si>
  <si>
    <t xml:space="preserve">Nakłady na rzeczowe aktywa trwałe i wartości niematerialne i prawne sfinansowane lub dofinasowane ze środków przekazanych przez Narodowego Centrum Badań i Rozwoju </t>
  </si>
  <si>
    <t xml:space="preserve">Nakłady na rzeczowe aktywa trwałe i wartości niematerialne i prawne sfinansowane lub dofinasowane ze środków przekazanych przez Narodowe Centrum Nauki </t>
  </si>
  <si>
    <t>Nakłady na rzeczowe aktywa trwałe i wartości niematerialne i prawne sfinansowane lub dofinasowane ze środków pochodzących z pomocy zagranicznej i niepodlegających zwrotowi</t>
  </si>
  <si>
    <t>w tym z Unii Europejskiej</t>
  </si>
  <si>
    <t>Nakłady na rzeczowe aktywa trwałe i wartości niematerialne i prawne sfinansowane ze środków innych niż wymienione w wierszach 16-20,  a także otrzymanych nieodpłatnie</t>
  </si>
  <si>
    <t>……………………..</t>
  </si>
  <si>
    <t>..……………...…..…..….…</t>
  </si>
  <si>
    <t xml:space="preserve">(imię, nazwisko, telefon, </t>
  </si>
  <si>
    <t xml:space="preserve">             (miejscowość, data)                    </t>
  </si>
  <si>
    <t>(pieczątka imienna i podpis Rektora)</t>
  </si>
  <si>
    <t>e-mail osoby sporządzającej)</t>
  </si>
  <si>
    <t>Prowizorium planu</t>
  </si>
  <si>
    <t>prowizorium planu</t>
  </si>
  <si>
    <t>w tym odpis w ciężar kosztów dzialalności podstawowej ze środków subwencji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</si>
</sst>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z_ł_-;\-* #,##0.00\ _z_ł_-;_-* &quot;-&quot;??\ _z_ł_-;_-@_-"/>
    <numFmt numFmtId="164" formatCode="#,##0.0"/>
    <numFmt numFmtId="165" formatCode="_-* #,##0.00\ _z_ł_-;\-* #,##0.00\ _z_ł_-;_-* \-??\ _z_ł_-;_-@_-"/>
    <numFmt numFmtId="166" formatCode="_-* #,##0.0\ _z_ł_-;\-* #,##0.0\ _z_ł_-;_-* &quot;-&quot;??\ _z_ł_-;_-@_-"/>
    <numFmt numFmtId="167" formatCode="_-* #,##0.0\ _z_ł_-;\-* #,##0.0\ _z_ł_-;_-* \-??\ _z_ł_-;_-@_-"/>
    <numFmt numFmtId="168" formatCode="_-* #,##0.0\ _z_ł_-;\-* #,##0.0\ _z_ł_-;_-* \-?\ _z_ł_-;_-@_-"/>
  </numFmts>
  <fonts count="37"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4"/>
      <name val="Arial"/>
      <family val="2"/>
      <charset val="238"/>
    </font>
    <font>
      <sz val="14"/>
      <name val="Calibri"/>
      <family val="2"/>
      <charset val="238"/>
    </font>
    <font>
      <b/>
      <sz val="10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2"/>
      <name val="Arial"/>
      <family val="2"/>
      <charset val="238"/>
    </font>
    <font>
      <sz val="12"/>
      <name val="Calibri"/>
      <family val="2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rgb="FFFFFFFF"/>
      <name val="Arial CE"/>
      <charset val="238"/>
    </font>
    <font>
      <sz val="1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u/>
      <sz val="12"/>
      <name val="Arial"/>
      <family val="2"/>
      <charset val="238"/>
    </font>
    <font>
      <sz val="11"/>
      <color theme="1"/>
      <name val="Times New Roman"/>
      <family val="1"/>
      <charset val="238"/>
    </font>
    <font>
      <sz val="12"/>
      <name val="Arial CE"/>
      <charset val="238"/>
    </font>
    <font>
      <i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0"/>
      <color theme="0"/>
      <name val="Arial CE"/>
      <charset val="238"/>
    </font>
    <font>
      <b/>
      <sz val="10"/>
      <color theme="0"/>
      <name val="Arial CE"/>
      <charset val="238"/>
    </font>
    <font>
      <sz val="10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9FFCC"/>
        <bgColor rgb="FFCCFFFF"/>
      </patternFill>
    </fill>
    <fill>
      <patternFill patternType="solid">
        <fgColor indexed="22"/>
        <bgColor indexed="31"/>
      </patternFill>
    </fill>
  </fills>
  <borders count="1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5" fontId="4" fillId="0" borderId="0" applyBorder="0" applyProtection="0"/>
    <xf numFmtId="0" fontId="1" fillId="0" borderId="0"/>
    <xf numFmtId="0" fontId="1" fillId="0" borderId="0"/>
  </cellStyleXfs>
  <cellXfs count="392">
    <xf numFmtId="0" fontId="0" fillId="0" borderId="0" xfId="0"/>
    <xf numFmtId="0" fontId="1" fillId="0" borderId="0" xfId="2" applyAlignment="1" applyProtection="1">
      <alignment horizontal="center"/>
    </xf>
    <xf numFmtId="0" fontId="3" fillId="0" borderId="0" xfId="2" applyFont="1" applyProtection="1"/>
    <xf numFmtId="0" fontId="1" fillId="0" borderId="0" xfId="2" applyProtection="1"/>
    <xf numFmtId="0" fontId="7" fillId="0" borderId="0" xfId="2" applyFont="1" applyAlignment="1" applyProtection="1">
      <alignment horizontal="center" vertical="center" wrapText="1"/>
    </xf>
    <xf numFmtId="0" fontId="8" fillId="0" borderId="0" xfId="2" applyFont="1" applyAlignment="1" applyProtection="1">
      <alignment horizontal="center"/>
    </xf>
    <xf numFmtId="0" fontId="9" fillId="0" borderId="0" xfId="2" applyFont="1" applyAlignment="1" applyProtection="1">
      <alignment horizontal="left" vertical="center"/>
    </xf>
    <xf numFmtId="0" fontId="1" fillId="0" borderId="0" xfId="2" applyAlignment="1" applyProtection="1">
      <alignment wrapText="1"/>
    </xf>
    <xf numFmtId="0" fontId="10" fillId="0" borderId="3" xfId="3" applyFont="1" applyBorder="1" applyAlignment="1" applyProtection="1">
      <alignment horizontal="center" vertical="center" wrapText="1"/>
    </xf>
    <xf numFmtId="0" fontId="0" fillId="0" borderId="4" xfId="0" applyFont="1" applyBorder="1" applyAlignment="1">
      <alignment vertical="center"/>
    </xf>
    <xf numFmtId="0" fontId="12" fillId="0" borderId="8" xfId="2" applyFont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9" xfId="2" quotePrefix="1" applyFont="1" applyFill="1" applyBorder="1" applyAlignment="1" applyProtection="1">
      <alignment horizontal="center" vertical="center" wrapText="1"/>
    </xf>
    <xf numFmtId="164" fontId="5" fillId="0" borderId="8" xfId="2" quotePrefix="1" applyNumberFormat="1" applyFont="1" applyFill="1" applyBorder="1" applyAlignment="1" applyProtection="1">
      <alignment horizontal="right" vertical="center" wrapText="1"/>
    </xf>
    <xf numFmtId="164" fontId="5" fillId="0" borderId="8" xfId="2" applyNumberFormat="1" applyFont="1" applyBorder="1" applyAlignment="1" applyProtection="1">
      <alignment horizontal="right" vertical="center" wrapText="1"/>
    </xf>
    <xf numFmtId="164" fontId="15" fillId="0" borderId="8" xfId="2" applyNumberFormat="1" applyFont="1" applyFill="1" applyBorder="1" applyAlignment="1" applyProtection="1">
      <alignment horizontal="right" vertical="center"/>
    </xf>
    <xf numFmtId="164" fontId="15" fillId="0" borderId="8" xfId="2" applyNumberFormat="1" applyFont="1" applyBorder="1" applyAlignment="1" applyProtection="1">
      <alignment horizontal="right" vertical="center"/>
    </xf>
    <xf numFmtId="0" fontId="10" fillId="0" borderId="7" xfId="2" quotePrefix="1" applyFont="1" applyFill="1" applyBorder="1" applyAlignment="1" applyProtection="1">
      <alignment horizontal="center" vertical="center" wrapText="1"/>
    </xf>
    <xf numFmtId="164" fontId="15" fillId="0" borderId="8" xfId="2" applyNumberFormat="1" applyFont="1" applyFill="1" applyBorder="1" applyAlignment="1" applyProtection="1">
      <alignment horizontal="right" vertical="center"/>
      <protection locked="0"/>
    </xf>
    <xf numFmtId="164" fontId="15" fillId="0" borderId="8" xfId="2" applyNumberFormat="1" applyFont="1" applyFill="1" applyBorder="1" applyAlignment="1" applyProtection="1">
      <alignment horizontal="right" vertical="center" wrapText="1"/>
    </xf>
    <xf numFmtId="164" fontId="15" fillId="0" borderId="8" xfId="2" applyNumberFormat="1" applyFont="1" applyBorder="1" applyAlignment="1" applyProtection="1">
      <alignment horizontal="right" vertical="center" wrapText="1"/>
    </xf>
    <xf numFmtId="164" fontId="15" fillId="0" borderId="14" xfId="2" applyNumberFormat="1" applyFont="1" applyFill="1" applyBorder="1" applyAlignment="1" applyProtection="1">
      <alignment horizontal="right" vertical="center"/>
    </xf>
    <xf numFmtId="0" fontId="10" fillId="0" borderId="13" xfId="2" quotePrefix="1" applyFont="1" applyFill="1" applyBorder="1" applyAlignment="1" applyProtection="1">
      <alignment horizontal="center" vertical="center" wrapText="1"/>
    </xf>
    <xf numFmtId="0" fontId="10" fillId="0" borderId="18" xfId="2" quotePrefix="1" applyFont="1" applyFill="1" applyBorder="1" applyAlignment="1" applyProtection="1">
      <alignment horizontal="center" vertical="center" wrapText="1"/>
    </xf>
    <xf numFmtId="164" fontId="15" fillId="0" borderId="19" xfId="2" applyNumberFormat="1" applyFont="1" applyFill="1" applyBorder="1" applyAlignment="1" applyProtection="1">
      <alignment horizontal="right" vertical="center"/>
      <protection locked="0"/>
    </xf>
    <xf numFmtId="164" fontId="15" fillId="0" borderId="19" xfId="2" applyNumberFormat="1" applyFont="1" applyBorder="1" applyAlignment="1" applyProtection="1">
      <alignment horizontal="right" vertical="center"/>
      <protection locked="0"/>
    </xf>
    <xf numFmtId="164" fontId="0" fillId="0" borderId="0" xfId="0" applyNumberFormat="1"/>
    <xf numFmtId="0" fontId="10" fillId="0" borderId="0" xfId="2" applyFont="1" applyFill="1" applyBorder="1" applyAlignment="1" applyProtection="1">
      <alignment horizontal="center" wrapText="1"/>
    </xf>
    <xf numFmtId="0" fontId="9" fillId="0" borderId="0" xfId="2" applyFont="1" applyFill="1" applyBorder="1" applyAlignment="1" applyProtection="1">
      <alignment horizontal="left" wrapText="1"/>
    </xf>
    <xf numFmtId="0" fontId="10" fillId="0" borderId="9" xfId="2" applyFont="1" applyFill="1" applyBorder="1" applyAlignment="1" applyProtection="1">
      <alignment horizontal="center" vertical="center" wrapText="1"/>
    </xf>
    <xf numFmtId="164" fontId="15" fillId="0" borderId="8" xfId="2" applyNumberFormat="1" applyFont="1" applyFill="1" applyBorder="1" applyAlignment="1" applyProtection="1">
      <alignment vertical="center"/>
      <protection locked="0"/>
    </xf>
    <xf numFmtId="165" fontId="0" fillId="0" borderId="0" xfId="1" applyFont="1" applyBorder="1" applyAlignment="1" applyProtection="1"/>
    <xf numFmtId="0" fontId="10" fillId="0" borderId="9" xfId="2" applyFont="1" applyFill="1" applyBorder="1" applyAlignment="1" applyProtection="1">
      <alignment vertical="center" wrapText="1"/>
    </xf>
    <xf numFmtId="0" fontId="10" fillId="0" borderId="7" xfId="2" applyFont="1" applyFill="1" applyBorder="1" applyAlignment="1" applyProtection="1">
      <alignment vertical="center" wrapText="1"/>
    </xf>
    <xf numFmtId="164" fontId="15" fillId="0" borderId="8" xfId="2" applyNumberFormat="1" applyFont="1" applyFill="1" applyBorder="1" applyAlignment="1" applyProtection="1">
      <alignment vertical="center"/>
    </xf>
    <xf numFmtId="0" fontId="10" fillId="0" borderId="25" xfId="2" applyFont="1" applyFill="1" applyBorder="1" applyAlignment="1" applyProtection="1">
      <alignment horizontal="center" vertical="center" wrapText="1"/>
    </xf>
    <xf numFmtId="164" fontId="15" fillId="0" borderId="26" xfId="2" applyNumberFormat="1" applyFont="1" applyFill="1" applyBorder="1" applyAlignment="1" applyProtection="1">
      <alignment horizontal="right" vertical="center"/>
      <protection locked="0"/>
    </xf>
    <xf numFmtId="164" fontId="15" fillId="0" borderId="26" xfId="2" applyNumberFormat="1" applyFont="1" applyBorder="1" applyAlignment="1" applyProtection="1">
      <alignment horizontal="right" vertical="center"/>
    </xf>
    <xf numFmtId="164" fontId="15" fillId="0" borderId="26" xfId="2" applyNumberFormat="1" applyFont="1" applyFill="1" applyBorder="1" applyAlignment="1" applyProtection="1">
      <alignment vertical="center"/>
    </xf>
    <xf numFmtId="164" fontId="15" fillId="0" borderId="26" xfId="2" applyNumberFormat="1" applyFont="1" applyFill="1" applyBorder="1" applyAlignment="1" applyProtection="1">
      <alignment vertical="center"/>
      <protection locked="0"/>
    </xf>
    <xf numFmtId="164" fontId="15" fillId="0" borderId="26" xfId="0" applyNumberFormat="1" applyFont="1" applyBorder="1" applyAlignment="1" applyProtection="1">
      <alignment horizontal="right"/>
      <protection locked="0"/>
    </xf>
    <xf numFmtId="164" fontId="15" fillId="0" borderId="26" xfId="2" applyNumberFormat="1" applyFont="1" applyFill="1" applyBorder="1" applyAlignment="1" applyProtection="1">
      <alignment vertical="center" wrapText="1"/>
    </xf>
    <xf numFmtId="164" fontId="5" fillId="0" borderId="26" xfId="2" applyNumberFormat="1" applyFont="1" applyFill="1" applyBorder="1" applyAlignment="1" applyProtection="1">
      <alignment vertical="center" wrapText="1"/>
    </xf>
    <xf numFmtId="164" fontId="5" fillId="0" borderId="26" xfId="2" applyNumberFormat="1" applyFont="1" applyBorder="1" applyAlignment="1" applyProtection="1">
      <alignment vertical="center" wrapText="1"/>
    </xf>
    <xf numFmtId="164" fontId="5" fillId="0" borderId="40" xfId="2" applyNumberFormat="1" applyFont="1" applyFill="1" applyBorder="1" applyAlignment="1" applyProtection="1">
      <alignment vertical="center" wrapText="1"/>
    </xf>
    <xf numFmtId="164" fontId="5" fillId="0" borderId="40" xfId="2" applyNumberFormat="1" applyFont="1" applyBorder="1" applyAlignment="1" applyProtection="1">
      <alignment vertical="center" wrapText="1"/>
    </xf>
    <xf numFmtId="0" fontId="0" fillId="0" borderId="41" xfId="0" applyBorder="1"/>
    <xf numFmtId="165" fontId="0" fillId="0" borderId="0" xfId="0" applyNumberFormat="1"/>
    <xf numFmtId="0" fontId="0" fillId="0" borderId="0" xfId="0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9" fillId="0" borderId="0" xfId="2" applyFont="1" applyFill="1" applyBorder="1" applyAlignment="1" applyProtection="1">
      <alignment horizontal="left" wrapText="1"/>
      <protection locked="0"/>
    </xf>
    <xf numFmtId="0" fontId="1" fillId="0" borderId="0" xfId="2" applyFont="1" applyProtection="1">
      <protection locked="0"/>
    </xf>
    <xf numFmtId="0" fontId="10" fillId="0" borderId="43" xfId="3" applyFont="1" applyBorder="1" applyAlignment="1" applyProtection="1">
      <alignment horizontal="center" vertical="center" wrapText="1"/>
    </xf>
    <xf numFmtId="0" fontId="0" fillId="0" borderId="25" xfId="0" applyFont="1" applyBorder="1" applyAlignment="1">
      <alignment horizontal="center" wrapText="1"/>
    </xf>
    <xf numFmtId="0" fontId="12" fillId="0" borderId="40" xfId="2" applyFont="1" applyBorder="1" applyAlignment="1" applyProtection="1">
      <alignment horizontal="center" vertical="center"/>
    </xf>
    <xf numFmtId="0" fontId="0" fillId="0" borderId="25" xfId="0" applyBorder="1" applyAlignment="1">
      <alignment horizontal="center"/>
    </xf>
    <xf numFmtId="0" fontId="10" fillId="0" borderId="48" xfId="2" quotePrefix="1" applyFont="1" applyFill="1" applyBorder="1" applyAlignment="1" applyProtection="1">
      <alignment horizontal="center" vertical="center" wrapText="1"/>
    </xf>
    <xf numFmtId="167" fontId="0" fillId="0" borderId="25" xfId="1" applyNumberFormat="1" applyFont="1" applyBorder="1" applyAlignment="1" applyProtection="1"/>
    <xf numFmtId="0" fontId="10" fillId="0" borderId="25" xfId="2" quotePrefix="1" applyFont="1" applyFill="1" applyBorder="1" applyAlignment="1" applyProtection="1">
      <alignment horizontal="center" vertical="center" wrapText="1"/>
    </xf>
    <xf numFmtId="164" fontId="22" fillId="0" borderId="26" xfId="2" applyNumberFormat="1" applyFont="1" applyFill="1" applyBorder="1" applyAlignment="1" applyProtection="1">
      <alignment vertical="center"/>
      <protection locked="0"/>
    </xf>
    <xf numFmtId="168" fontId="0" fillId="0" borderId="0" xfId="0" applyNumberFormat="1"/>
    <xf numFmtId="0" fontId="10" fillId="0" borderId="30" xfId="2" quotePrefix="1" applyFont="1" applyFill="1" applyBorder="1" applyAlignment="1" applyProtection="1">
      <alignment horizontal="center" vertical="center" wrapText="1"/>
    </xf>
    <xf numFmtId="164" fontId="8" fillId="0" borderId="52" xfId="2" applyNumberFormat="1" applyFont="1" applyFill="1" applyBorder="1" applyAlignment="1" applyProtection="1">
      <alignment horizontal="right" vertical="center" wrapText="1"/>
    </xf>
    <xf numFmtId="0" fontId="10" fillId="0" borderId="48" xfId="2" applyFont="1" applyFill="1" applyBorder="1" applyAlignment="1" applyProtection="1">
      <alignment horizontal="center" vertical="center" wrapText="1"/>
    </xf>
    <xf numFmtId="167" fontId="0" fillId="0" borderId="0" xfId="0" applyNumberFormat="1"/>
    <xf numFmtId="0" fontId="10" fillId="0" borderId="51" xfId="2" applyFont="1" applyFill="1" applyBorder="1" applyAlignment="1" applyProtection="1">
      <alignment horizontal="center" vertical="center" wrapText="1"/>
    </xf>
    <xf numFmtId="0" fontId="10" fillId="0" borderId="33" xfId="2" applyFont="1" applyFill="1" applyBorder="1" applyAlignment="1" applyProtection="1">
      <alignment horizontal="center" vertical="center" wrapText="1"/>
    </xf>
    <xf numFmtId="0" fontId="1" fillId="0" borderId="0" xfId="2" applyFont="1" applyFill="1" applyProtection="1">
      <protection locked="0"/>
    </xf>
    <xf numFmtId="0" fontId="8" fillId="0" borderId="0" xfId="2" applyFont="1" applyFill="1" applyAlignment="1" applyProtection="1">
      <alignment wrapText="1"/>
      <protection locked="0"/>
    </xf>
    <xf numFmtId="164" fontId="8" fillId="0" borderId="54" xfId="2" applyNumberFormat="1" applyFont="1" applyFill="1" applyBorder="1" applyAlignment="1" applyProtection="1">
      <alignment wrapText="1"/>
      <protection locked="0"/>
    </xf>
    <xf numFmtId="164" fontId="22" fillId="0" borderId="26" xfId="2" applyNumberFormat="1" applyFont="1" applyFill="1" applyBorder="1" applyProtection="1">
      <protection locked="0"/>
    </xf>
    <xf numFmtId="164" fontId="8" fillId="0" borderId="40" xfId="2" applyNumberFormat="1" applyFont="1" applyFill="1" applyBorder="1" applyAlignment="1" applyProtection="1">
      <alignment horizontal="right" vertical="center" wrapText="1"/>
    </xf>
    <xf numFmtId="14" fontId="0" fillId="0" borderId="0" xfId="0" applyNumberFormat="1"/>
    <xf numFmtId="0" fontId="10" fillId="0" borderId="25" xfId="0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/>
    </xf>
    <xf numFmtId="0" fontId="10" fillId="0" borderId="25" xfId="0" applyFont="1" applyBorder="1" applyAlignment="1">
      <alignment vertical="center"/>
    </xf>
    <xf numFmtId="167" fontId="0" fillId="0" borderId="25" xfId="1" applyNumberFormat="1" applyFont="1" applyBorder="1" applyAlignment="1" applyProtection="1">
      <alignment vertical="center"/>
    </xf>
    <xf numFmtId="0" fontId="10" fillId="0" borderId="25" xfId="0" applyFont="1" applyBorder="1" applyAlignment="1">
      <alignment vertical="center" wrapText="1"/>
    </xf>
    <xf numFmtId="167" fontId="17" fillId="0" borderId="25" xfId="1" applyNumberFormat="1" applyFont="1" applyBorder="1" applyAlignment="1" applyProtection="1"/>
    <xf numFmtId="167" fontId="17" fillId="0" borderId="25" xfId="1" applyNumberFormat="1" applyFont="1" applyBorder="1" applyAlignment="1" applyProtection="1">
      <alignment vertical="center"/>
    </xf>
    <xf numFmtId="0" fontId="26" fillId="0" borderId="0" xfId="0" applyFont="1"/>
    <xf numFmtId="167" fontId="26" fillId="0" borderId="0" xfId="0" applyNumberFormat="1" applyFont="1"/>
    <xf numFmtId="165" fontId="0" fillId="0" borderId="25" xfId="1" applyFont="1" applyBorder="1" applyAlignment="1" applyProtection="1"/>
    <xf numFmtId="165" fontId="17" fillId="0" borderId="25" xfId="1" applyFont="1" applyBorder="1" applyAlignment="1" applyProtection="1"/>
    <xf numFmtId="0" fontId="10" fillId="0" borderId="25" xfId="0" applyFont="1" applyBorder="1"/>
    <xf numFmtId="49" fontId="10" fillId="0" borderId="25" xfId="0" applyNumberFormat="1" applyFont="1" applyBorder="1" applyAlignment="1">
      <alignment horizontal="center" vertical="center"/>
    </xf>
    <xf numFmtId="0" fontId="1" fillId="0" borderId="0" xfId="3" applyAlignment="1" applyProtection="1">
      <alignment horizontal="left" vertical="center"/>
    </xf>
    <xf numFmtId="0" fontId="1" fillId="0" borderId="0" xfId="3" applyProtection="1"/>
    <xf numFmtId="0" fontId="10" fillId="0" borderId="0" xfId="3" applyFont="1" applyAlignment="1" applyProtection="1">
      <alignment vertical="center"/>
    </xf>
    <xf numFmtId="0" fontId="10" fillId="0" borderId="72" xfId="3" applyFont="1" applyBorder="1" applyAlignment="1" applyProtection="1">
      <alignment horizontal="center" vertical="center" wrapText="1"/>
    </xf>
    <xf numFmtId="0" fontId="10" fillId="0" borderId="74" xfId="3" applyFont="1" applyBorder="1" applyAlignment="1" applyProtection="1">
      <alignment horizontal="center" vertical="center" wrapText="1"/>
    </xf>
    <xf numFmtId="0" fontId="10" fillId="0" borderId="79" xfId="3" applyFont="1" applyBorder="1" applyAlignment="1" applyProtection="1">
      <alignment horizontal="center" vertical="center"/>
    </xf>
    <xf numFmtId="0" fontId="10" fillId="0" borderId="79" xfId="3" applyFont="1" applyBorder="1" applyAlignment="1" applyProtection="1">
      <alignment horizontal="center" vertical="center" wrapText="1"/>
    </xf>
    <xf numFmtId="0" fontId="10" fillId="0" borderId="80" xfId="3" applyFont="1" applyBorder="1" applyAlignment="1" applyProtection="1">
      <alignment horizontal="center" vertical="center" wrapText="1"/>
    </xf>
    <xf numFmtId="0" fontId="10" fillId="0" borderId="73" xfId="3" applyFont="1" applyBorder="1" applyAlignment="1" applyProtection="1">
      <alignment horizontal="center" vertical="center" wrapText="1"/>
    </xf>
    <xf numFmtId="0" fontId="10" fillId="0" borderId="74" xfId="3" quotePrefix="1" applyFont="1" applyBorder="1" applyAlignment="1" applyProtection="1">
      <alignment horizontal="center" vertical="center" wrapText="1"/>
    </xf>
    <xf numFmtId="164" fontId="5" fillId="0" borderId="74" xfId="3" applyNumberFormat="1" applyFont="1" applyFill="1" applyBorder="1" applyAlignment="1" applyProtection="1">
      <alignment horizontal="right" vertical="center"/>
    </xf>
    <xf numFmtId="164" fontId="5" fillId="0" borderId="74" xfId="3" applyNumberFormat="1" applyFont="1" applyFill="1" applyBorder="1" applyAlignment="1" applyProtection="1">
      <alignment horizontal="right" vertical="center" wrapText="1"/>
    </xf>
    <xf numFmtId="164" fontId="5" fillId="0" borderId="83" xfId="3" applyNumberFormat="1" applyFont="1" applyFill="1" applyBorder="1" applyAlignment="1" applyProtection="1">
      <alignment horizontal="right" vertical="center" wrapText="1"/>
    </xf>
    <xf numFmtId="164" fontId="15" fillId="0" borderId="74" xfId="3" applyNumberFormat="1" applyFont="1" applyFill="1" applyBorder="1" applyAlignment="1" applyProtection="1">
      <alignment horizontal="right" vertical="center" wrapText="1"/>
      <protection locked="0"/>
    </xf>
    <xf numFmtId="0" fontId="10" fillId="0" borderId="74" xfId="3" applyFont="1" applyBorder="1" applyAlignment="1" applyProtection="1">
      <alignment horizontal="left" vertical="center" wrapText="1"/>
    </xf>
    <xf numFmtId="164" fontId="22" fillId="0" borderId="74" xfId="3" applyNumberFormat="1" applyFont="1" applyFill="1" applyBorder="1" applyAlignment="1" applyProtection="1">
      <alignment horizontal="right" vertical="center" wrapText="1"/>
      <protection locked="0"/>
    </xf>
    <xf numFmtId="164" fontId="15" fillId="0" borderId="74" xfId="3" applyNumberFormat="1" applyFont="1" applyFill="1" applyBorder="1" applyAlignment="1" applyProtection="1">
      <alignment horizontal="right" vertical="center" wrapText="1"/>
    </xf>
    <xf numFmtId="164" fontId="22" fillId="0" borderId="84" xfId="3" applyNumberFormat="1" applyFont="1" applyFill="1" applyBorder="1" applyAlignment="1" applyProtection="1">
      <alignment horizontal="right" vertical="center" wrapText="1"/>
    </xf>
    <xf numFmtId="164" fontId="22" fillId="0" borderId="83" xfId="3" applyNumberFormat="1" applyFont="1" applyFill="1" applyBorder="1" applyAlignment="1" applyProtection="1">
      <alignment horizontal="right" vertical="center" wrapText="1"/>
      <protection locked="0"/>
    </xf>
    <xf numFmtId="0" fontId="10" fillId="0" borderId="86" xfId="3" quotePrefix="1" applyFont="1" applyBorder="1" applyAlignment="1" applyProtection="1">
      <alignment horizontal="center" vertical="center" wrapText="1"/>
    </xf>
    <xf numFmtId="164" fontId="8" fillId="0" borderId="86" xfId="3" applyNumberFormat="1" applyFont="1" applyFill="1" applyBorder="1" applyAlignment="1" applyProtection="1">
      <alignment horizontal="right" vertical="center"/>
      <protection locked="0"/>
    </xf>
    <xf numFmtId="164" fontId="5" fillId="0" borderId="86" xfId="3" applyNumberFormat="1" applyFont="1" applyFill="1" applyBorder="1" applyAlignment="1" applyProtection="1">
      <alignment horizontal="right" vertical="center" wrapText="1"/>
    </xf>
    <xf numFmtId="164" fontId="8" fillId="0" borderId="86" xfId="3" applyNumberFormat="1" applyFont="1" applyFill="1" applyBorder="1" applyAlignment="1" applyProtection="1">
      <alignment horizontal="right" vertical="center" wrapText="1"/>
      <protection locked="0"/>
    </xf>
    <xf numFmtId="164" fontId="22" fillId="0" borderId="86" xfId="3" applyNumberFormat="1" applyFont="1" applyFill="1" applyBorder="1" applyAlignment="1" applyProtection="1">
      <alignment horizontal="right" vertical="center" wrapText="1"/>
      <protection locked="0"/>
    </xf>
    <xf numFmtId="164" fontId="22" fillId="0" borderId="87" xfId="3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3" applyFont="1" applyProtection="1"/>
    <xf numFmtId="0" fontId="22" fillId="0" borderId="0" xfId="3" quotePrefix="1" applyFont="1" applyProtection="1"/>
    <xf numFmtId="0" fontId="30" fillId="0" borderId="0" xfId="0" applyFont="1" applyAlignment="1" applyProtection="1">
      <alignment vertical="center"/>
      <protection locked="0"/>
    </xf>
    <xf numFmtId="0" fontId="22" fillId="0" borderId="0" xfId="3" quotePrefix="1" applyFont="1" applyProtection="1">
      <protection locked="0"/>
    </xf>
    <xf numFmtId="0" fontId="1" fillId="0" borderId="0" xfId="3" applyProtection="1">
      <protection locked="0"/>
    </xf>
    <xf numFmtId="0" fontId="1" fillId="0" borderId="0" xfId="3" applyAlignment="1" applyProtection="1">
      <alignment horizontal="center" vertical="center" wrapText="1"/>
    </xf>
    <xf numFmtId="0" fontId="1" fillId="0" borderId="0" xfId="3" applyAlignment="1" applyProtection="1">
      <alignment wrapText="1"/>
    </xf>
    <xf numFmtId="0" fontId="1" fillId="0" borderId="0" xfId="3" applyAlignment="1" applyProtection="1">
      <alignment horizontal="center"/>
    </xf>
    <xf numFmtId="165" fontId="4" fillId="0" borderId="0" xfId="1"/>
    <xf numFmtId="0" fontId="1" fillId="0" borderId="0" xfId="3" applyAlignment="1" applyProtection="1"/>
    <xf numFmtId="0" fontId="9" fillId="0" borderId="0" xfId="3" applyFont="1" applyAlignment="1" applyProtection="1">
      <alignment horizontal="left" vertical="center" wrapText="1"/>
    </xf>
    <xf numFmtId="0" fontId="10" fillId="0" borderId="88" xfId="3" applyFont="1" applyBorder="1" applyAlignment="1" applyProtection="1">
      <alignment horizontal="center" vertical="center" wrapText="1"/>
    </xf>
    <xf numFmtId="0" fontId="10" fillId="0" borderId="89" xfId="3" applyFont="1" applyBorder="1" applyAlignment="1" applyProtection="1">
      <alignment horizontal="center" vertical="center" wrapText="1"/>
    </xf>
    <xf numFmtId="0" fontId="0" fillId="0" borderId="90" xfId="0" applyFont="1" applyBorder="1" applyAlignment="1">
      <alignment horizontal="center" vertical="center"/>
    </xf>
    <xf numFmtId="0" fontId="12" fillId="0" borderId="74" xfId="3" applyFont="1" applyBorder="1" applyAlignment="1" applyProtection="1">
      <alignment horizontal="center" vertical="top" wrapText="1"/>
    </xf>
    <xf numFmtId="0" fontId="12" fillId="0" borderId="83" xfId="3" applyFont="1" applyBorder="1" applyAlignment="1" applyProtection="1">
      <alignment horizontal="center" vertical="top" wrapText="1"/>
    </xf>
    <xf numFmtId="0" fontId="0" fillId="0" borderId="90" xfId="0" applyBorder="1"/>
    <xf numFmtId="3" fontId="5" fillId="0" borderId="90" xfId="3" applyNumberFormat="1" applyFont="1" applyBorder="1" applyAlignment="1" applyProtection="1">
      <alignment horizontal="right" vertical="center" wrapText="1"/>
    </xf>
    <xf numFmtId="0" fontId="0" fillId="0" borderId="0" xfId="0" applyFont="1"/>
    <xf numFmtId="0" fontId="10" fillId="0" borderId="90" xfId="3" applyFont="1" applyBorder="1" applyAlignment="1" applyProtection="1">
      <alignment vertical="center" wrapText="1"/>
    </xf>
    <xf numFmtId="0" fontId="10" fillId="0" borderId="95" xfId="3" applyFont="1" applyBorder="1" applyAlignment="1" applyProtection="1">
      <alignment horizontal="left" vertical="center" wrapText="1"/>
    </xf>
    <xf numFmtId="0" fontId="10" fillId="0" borderId="97" xfId="3" applyFont="1" applyBorder="1" applyAlignment="1" applyProtection="1">
      <alignment horizontal="center" vertical="center" wrapText="1"/>
    </xf>
    <xf numFmtId="0" fontId="10" fillId="0" borderId="100" xfId="3" applyFont="1" applyBorder="1" applyAlignment="1" applyProtection="1">
      <alignment horizontal="left" vertical="center" wrapText="1"/>
    </xf>
    <xf numFmtId="0" fontId="10" fillId="0" borderId="102" xfId="3" applyFont="1" applyBorder="1" applyAlignment="1" applyProtection="1">
      <alignment horizontal="center" vertical="center" wrapText="1"/>
    </xf>
    <xf numFmtId="0" fontId="10" fillId="0" borderId="106" xfId="3" applyFont="1" applyBorder="1" applyAlignment="1" applyProtection="1">
      <alignment horizontal="left" vertical="center" wrapText="1"/>
    </xf>
    <xf numFmtId="0" fontId="10" fillId="0" borderId="107" xfId="3" applyFont="1" applyBorder="1" applyAlignment="1" applyProtection="1">
      <alignment horizontal="center" vertical="center" wrapText="1"/>
    </xf>
    <xf numFmtId="164" fontId="31" fillId="0" borderId="109" xfId="0" applyNumberFormat="1" applyFont="1" applyBorder="1"/>
    <xf numFmtId="0" fontId="10" fillId="0" borderId="107" xfId="3" applyFont="1" applyFill="1" applyBorder="1" applyAlignment="1" applyProtection="1">
      <alignment horizontal="center" vertical="center" wrapText="1"/>
    </xf>
    <xf numFmtId="165" fontId="0" fillId="0" borderId="0" xfId="0" applyNumberFormat="1" applyFont="1"/>
    <xf numFmtId="164" fontId="22" fillId="0" borderId="108" xfId="3" applyNumberFormat="1" applyFont="1" applyFill="1" applyBorder="1" applyAlignment="1" applyProtection="1">
      <alignment vertical="center"/>
      <protection locked="0"/>
    </xf>
    <xf numFmtId="43" fontId="0" fillId="0" borderId="0" xfId="0" applyNumberFormat="1" applyFont="1"/>
    <xf numFmtId="164" fontId="0" fillId="0" borderId="0" xfId="0" applyNumberFormat="1" applyFont="1"/>
    <xf numFmtId="0" fontId="10" fillId="0" borderId="116" xfId="3" applyFont="1" applyFill="1" applyBorder="1" applyAlignment="1" applyProtection="1">
      <alignment horizontal="center" vertical="center" wrapText="1"/>
    </xf>
    <xf numFmtId="164" fontId="22" fillId="0" borderId="117" xfId="3" applyNumberFormat="1" applyFont="1" applyFill="1" applyBorder="1" applyAlignment="1" applyProtection="1">
      <alignment vertical="center"/>
      <protection locked="0"/>
    </xf>
    <xf numFmtId="0" fontId="10" fillId="0" borderId="115" xfId="3" applyFont="1" applyFill="1" applyBorder="1" applyAlignment="1" applyProtection="1">
      <alignment horizontal="center" vertical="center" wrapText="1"/>
    </xf>
    <xf numFmtId="0" fontId="10" fillId="0" borderId="119" xfId="3" applyFont="1" applyFill="1" applyBorder="1" applyAlignment="1" applyProtection="1">
      <alignment horizontal="center" vertical="center" wrapText="1"/>
    </xf>
    <xf numFmtId="165" fontId="4" fillId="0" borderId="0" xfId="1" applyBorder="1" applyProtection="1"/>
    <xf numFmtId="0" fontId="10" fillId="0" borderId="122" xfId="3" applyFont="1" applyBorder="1" applyAlignment="1" applyProtection="1">
      <alignment horizontal="center" vertical="center" wrapText="1"/>
    </xf>
    <xf numFmtId="0" fontId="10" fillId="0" borderId="122" xfId="3" applyFont="1" applyFill="1" applyBorder="1" applyAlignment="1" applyProtection="1">
      <alignment horizontal="center" vertical="center" wrapText="1"/>
    </xf>
    <xf numFmtId="164" fontId="22" fillId="0" borderId="123" xfId="3" applyNumberFormat="1" applyFont="1" applyFill="1" applyBorder="1" applyAlignment="1" applyProtection="1">
      <alignment vertical="center"/>
      <protection locked="0"/>
    </xf>
    <xf numFmtId="0" fontId="0" fillId="0" borderId="0" xfId="0" applyBorder="1"/>
    <xf numFmtId="0" fontId="0" fillId="0" borderId="109" xfId="0" applyBorder="1"/>
    <xf numFmtId="0" fontId="33" fillId="0" borderId="0" xfId="3" applyFont="1" applyBorder="1" applyAlignment="1" applyProtection="1">
      <alignment horizontal="left"/>
      <protection locked="0"/>
    </xf>
    <xf numFmtId="0" fontId="33" fillId="0" borderId="0" xfId="3" applyFont="1" applyAlignment="1" applyProtection="1">
      <alignment horizontal="center"/>
      <protection locked="0"/>
    </xf>
    <xf numFmtId="0" fontId="33" fillId="0" borderId="0" xfId="3" applyFont="1" applyBorder="1" applyAlignment="1" applyProtection="1">
      <alignment vertical="center"/>
      <protection locked="0"/>
    </xf>
    <xf numFmtId="0" fontId="10" fillId="0" borderId="0" xfId="3" applyFont="1" applyBorder="1" applyAlignment="1" applyProtection="1">
      <alignment horizontal="left" vertical="center" wrapText="1"/>
    </xf>
    <xf numFmtId="0" fontId="10" fillId="0" borderId="0" xfId="3" applyFont="1" applyBorder="1" applyAlignment="1" applyProtection="1">
      <alignment horizontal="center" vertical="center" wrapText="1"/>
    </xf>
    <xf numFmtId="164" fontId="22" fillId="0" borderId="0" xfId="3" applyNumberFormat="1" applyFont="1" applyBorder="1" applyAlignment="1" applyProtection="1">
      <alignment vertical="center"/>
      <protection locked="0"/>
    </xf>
    <xf numFmtId="3" fontId="5" fillId="0" borderId="83" xfId="3" applyNumberFormat="1" applyFont="1" applyFill="1" applyBorder="1" applyAlignment="1" applyProtection="1">
      <alignment horizontal="right" vertical="center" wrapText="1"/>
    </xf>
    <xf numFmtId="3" fontId="22" fillId="0" borderId="83" xfId="3" applyNumberFormat="1" applyFont="1" applyFill="1" applyBorder="1" applyAlignment="1" applyProtection="1">
      <alignment vertical="center"/>
      <protection locked="0"/>
    </xf>
    <xf numFmtId="3" fontId="22" fillId="0" borderId="98" xfId="3" applyNumberFormat="1" applyFont="1" applyFill="1" applyBorder="1" applyAlignment="1" applyProtection="1">
      <alignment vertical="center"/>
      <protection locked="0"/>
    </xf>
    <xf numFmtId="3" fontId="22" fillId="0" borderId="103" xfId="3" applyNumberFormat="1" applyFont="1" applyFill="1" applyBorder="1" applyAlignment="1" applyProtection="1">
      <alignment vertical="center"/>
      <protection locked="0"/>
    </xf>
    <xf numFmtId="3" fontId="22" fillId="0" borderId="108" xfId="3" applyNumberFormat="1" applyFont="1" applyFill="1" applyBorder="1" applyAlignment="1" applyProtection="1">
      <alignment vertical="center"/>
      <protection locked="0"/>
    </xf>
    <xf numFmtId="164" fontId="8" fillId="0" borderId="54" xfId="2" applyNumberFormat="1" applyFont="1" applyFill="1" applyBorder="1" applyAlignment="1" applyProtection="1">
      <alignment vertical="center"/>
      <protection locked="0"/>
    </xf>
    <xf numFmtId="164" fontId="8" fillId="0" borderId="56" xfId="2" applyNumberFormat="1" applyFont="1" applyFill="1" applyBorder="1" applyAlignment="1" applyProtection="1">
      <alignment vertical="center"/>
      <protection locked="0"/>
    </xf>
    <xf numFmtId="164" fontId="22" fillId="0" borderId="26" xfId="2" applyNumberFormat="1" applyFont="1" applyFill="1" applyBorder="1" applyAlignment="1" applyProtection="1">
      <alignment vertical="center"/>
    </xf>
    <xf numFmtId="164" fontId="22" fillId="0" borderId="56" xfId="2" applyNumberFormat="1" applyFont="1" applyFill="1" applyBorder="1" applyAlignment="1" applyProtection="1">
      <alignment vertical="center" wrapText="1"/>
      <protection locked="0"/>
    </xf>
    <xf numFmtId="164" fontId="15" fillId="0" borderId="8" xfId="2" applyNumberFormat="1" applyFont="1" applyFill="1" applyBorder="1" applyAlignment="1" applyProtection="1">
      <alignment horizontal="right" vertical="center" wrapText="1"/>
      <protection locked="0"/>
    </xf>
    <xf numFmtId="0" fontId="12" fillId="0" borderId="124" xfId="2" applyFont="1" applyBorder="1" applyAlignment="1" applyProtection="1">
      <alignment horizontal="center" wrapText="1"/>
    </xf>
    <xf numFmtId="0" fontId="9" fillId="0" borderId="0" xfId="3" applyFont="1" applyBorder="1" applyAlignment="1" applyProtection="1">
      <alignment horizontal="left" wrapText="1"/>
    </xf>
    <xf numFmtId="0" fontId="10" fillId="0" borderId="126" xfId="3" applyFont="1" applyBorder="1" applyAlignment="1" applyProtection="1">
      <alignment horizontal="center" vertical="center" wrapText="1"/>
    </xf>
    <xf numFmtId="0" fontId="12" fillId="0" borderId="127" xfId="3" applyFont="1" applyBorder="1" applyAlignment="1" applyProtection="1">
      <alignment horizontal="center" vertical="top" wrapText="1"/>
    </xf>
    <xf numFmtId="167" fontId="0" fillId="0" borderId="90" xfId="1" applyNumberFormat="1" applyFont="1" applyBorder="1" applyAlignment="1" applyProtection="1"/>
    <xf numFmtId="14" fontId="0" fillId="0" borderId="0" xfId="3" applyNumberFormat="1" applyFont="1" applyAlignment="1" applyProtection="1">
      <alignment horizontal="center" wrapText="1"/>
      <protection locked="0"/>
    </xf>
    <xf numFmtId="0" fontId="0" fillId="0" borderId="128" xfId="0" applyBorder="1"/>
    <xf numFmtId="0" fontId="34" fillId="0" borderId="0" xfId="0" applyFont="1"/>
    <xf numFmtId="165" fontId="34" fillId="0" borderId="0" xfId="1" applyFont="1" applyBorder="1" applyAlignment="1" applyProtection="1"/>
    <xf numFmtId="165" fontId="35" fillId="0" borderId="0" xfId="1" applyFont="1" applyBorder="1" applyAlignment="1" applyProtection="1"/>
    <xf numFmtId="0" fontId="34" fillId="0" borderId="0" xfId="0" applyFont="1" applyBorder="1"/>
    <xf numFmtId="0" fontId="34" fillId="0" borderId="0" xfId="0" applyFont="1" applyFill="1" applyBorder="1"/>
    <xf numFmtId="14" fontId="34" fillId="0" borderId="0" xfId="0" applyNumberFormat="1" applyFont="1" applyBorder="1"/>
    <xf numFmtId="166" fontId="34" fillId="0" borderId="0" xfId="1" applyNumberFormat="1" applyFont="1" applyBorder="1"/>
    <xf numFmtId="166" fontId="34" fillId="0" borderId="0" xfId="0" applyNumberFormat="1" applyFont="1" applyBorder="1"/>
    <xf numFmtId="165" fontId="34" fillId="0" borderId="0" xfId="0" applyNumberFormat="1" applyFont="1" applyBorder="1"/>
    <xf numFmtId="164" fontId="34" fillId="0" borderId="0" xfId="0" applyNumberFormat="1" applyFont="1"/>
    <xf numFmtId="0" fontId="36" fillId="0" borderId="0" xfId="3" applyFont="1" applyAlignment="1" applyProtection="1">
      <alignment horizontal="left" vertical="center"/>
    </xf>
    <xf numFmtId="164" fontId="31" fillId="0" borderId="125" xfId="0" applyNumberFormat="1" applyFont="1" applyBorder="1"/>
    <xf numFmtId="165" fontId="34" fillId="0" borderId="0" xfId="1" applyFont="1" applyBorder="1"/>
    <xf numFmtId="165" fontId="34" fillId="0" borderId="0" xfId="1" applyFont="1" applyFill="1" applyBorder="1"/>
    <xf numFmtId="0" fontId="35" fillId="0" borderId="0" xfId="0" applyFont="1" applyBorder="1"/>
    <xf numFmtId="165" fontId="35" fillId="0" borderId="0" xfId="1" applyFont="1" applyBorder="1"/>
    <xf numFmtId="14" fontId="34" fillId="0" borderId="0" xfId="0" applyNumberFormat="1" applyFont="1"/>
    <xf numFmtId="0" fontId="10" fillId="0" borderId="10" xfId="2" applyFont="1" applyFill="1" applyBorder="1" applyAlignment="1" applyProtection="1">
      <alignment horizontal="left" vertical="center" wrapText="1"/>
    </xf>
    <xf numFmtId="0" fontId="10" fillId="0" borderId="9" xfId="2" applyFont="1" applyFill="1" applyBorder="1" applyAlignment="1" applyProtection="1">
      <alignment horizontal="left" vertical="center" wrapText="1"/>
    </xf>
    <xf numFmtId="0" fontId="2" fillId="0" borderId="0" xfId="2" applyFont="1" applyAlignment="1" applyProtection="1">
      <alignment horizontal="left" wrapText="1"/>
    </xf>
    <xf numFmtId="0" fontId="1" fillId="0" borderId="0" xfId="2" applyAlignment="1" applyProtection="1">
      <alignment horizontal="left" vertical="center" wrapText="1"/>
    </xf>
    <xf numFmtId="0" fontId="5" fillId="0" borderId="0" xfId="2" applyFont="1" applyAlignment="1" applyProtection="1">
      <alignment horizontal="center" vertical="center" wrapText="1"/>
      <protection locked="0"/>
    </xf>
    <xf numFmtId="0" fontId="1" fillId="0" borderId="0" xfId="2" applyAlignment="1" applyProtection="1">
      <alignment horizontal="center" vertical="top" wrapText="1"/>
      <protection locked="0"/>
    </xf>
    <xf numFmtId="0" fontId="6" fillId="0" borderId="0" xfId="2" applyFont="1" applyAlignment="1" applyProtection="1">
      <alignment horizontal="center" vertical="center" wrapText="1"/>
    </xf>
    <xf numFmtId="0" fontId="9" fillId="0" borderId="0" xfId="2" applyFont="1" applyAlignment="1" applyProtection="1">
      <alignment horizontal="left" vertical="center"/>
    </xf>
    <xf numFmtId="0" fontId="11" fillId="0" borderId="1" xfId="2" applyFont="1" applyBorder="1" applyAlignment="1" applyProtection="1">
      <alignment horizontal="center" vertical="center" wrapText="1"/>
    </xf>
    <xf numFmtId="0" fontId="11" fillId="0" borderId="2" xfId="2" applyFont="1" applyBorder="1" applyAlignment="1" applyProtection="1">
      <alignment horizontal="center" vertical="center" wrapText="1"/>
    </xf>
    <xf numFmtId="0" fontId="12" fillId="0" borderId="5" xfId="2" applyFont="1" applyBorder="1" applyAlignment="1" applyProtection="1">
      <alignment horizontal="center" wrapText="1"/>
    </xf>
    <xf numFmtId="0" fontId="12" fillId="0" borderId="6" xfId="2" applyFont="1" applyBorder="1" applyAlignment="1" applyProtection="1">
      <alignment horizontal="center" wrapText="1"/>
    </xf>
    <xf numFmtId="0" fontId="12" fillId="0" borderId="7" xfId="2" applyFont="1" applyBorder="1" applyAlignment="1" applyProtection="1">
      <alignment horizontal="center" wrapText="1"/>
    </xf>
    <xf numFmtId="0" fontId="7" fillId="0" borderId="5" xfId="2" applyFont="1" applyFill="1" applyBorder="1" applyAlignment="1" applyProtection="1">
      <alignment horizontal="left" vertical="center" wrapText="1"/>
    </xf>
    <xf numFmtId="0" fontId="7" fillId="0" borderId="6" xfId="2" applyFont="1" applyFill="1" applyBorder="1" applyAlignment="1" applyProtection="1">
      <alignment horizontal="left" vertical="center" wrapText="1"/>
    </xf>
    <xf numFmtId="0" fontId="7" fillId="0" borderId="7" xfId="2" applyFont="1" applyFill="1" applyBorder="1" applyAlignment="1" applyProtection="1">
      <alignment horizontal="left" vertical="center" wrapText="1"/>
    </xf>
    <xf numFmtId="0" fontId="9" fillId="0" borderId="5" xfId="2" applyFont="1" applyFill="1" applyBorder="1" applyAlignment="1" applyProtection="1">
      <alignment horizontal="left" vertical="center" wrapText="1"/>
    </xf>
    <xf numFmtId="0" fontId="9" fillId="0" borderId="6" xfId="2" applyFont="1" applyFill="1" applyBorder="1" applyAlignment="1" applyProtection="1">
      <alignment horizontal="left" vertical="center" wrapText="1"/>
    </xf>
    <xf numFmtId="0" fontId="9" fillId="0" borderId="7" xfId="2" applyFont="1" applyFill="1" applyBorder="1" applyAlignment="1" applyProtection="1">
      <alignment horizontal="left" vertical="center" wrapText="1"/>
    </xf>
    <xf numFmtId="0" fontId="10" fillId="0" borderId="5" xfId="2" applyFont="1" applyFill="1" applyBorder="1" applyAlignment="1" applyProtection="1">
      <alignment horizontal="left" vertical="center" wrapText="1"/>
    </xf>
    <xf numFmtId="0" fontId="10" fillId="0" borderId="6" xfId="2" applyFont="1" applyFill="1" applyBorder="1" applyAlignment="1" applyProtection="1">
      <alignment horizontal="left" vertical="center" wrapText="1"/>
    </xf>
    <xf numFmtId="0" fontId="10" fillId="0" borderId="7" xfId="2" applyFont="1" applyFill="1" applyBorder="1" applyAlignment="1" applyProtection="1">
      <alignment horizontal="left" vertical="center" wrapText="1"/>
    </xf>
    <xf numFmtId="0" fontId="10" fillId="0" borderId="5" xfId="2" applyFont="1" applyBorder="1" applyAlignment="1" applyProtection="1">
      <alignment horizontal="left" vertical="center" wrapText="1"/>
      <protection locked="0"/>
    </xf>
    <xf numFmtId="0" fontId="10" fillId="0" borderId="6" xfId="2" applyFont="1" applyBorder="1" applyAlignment="1" applyProtection="1">
      <alignment horizontal="left" vertical="center" wrapText="1"/>
      <protection locked="0"/>
    </xf>
    <xf numFmtId="0" fontId="10" fillId="0" borderId="7" xfId="2" applyFont="1" applyBorder="1" applyAlignment="1" applyProtection="1">
      <alignment horizontal="left" vertical="center" wrapText="1"/>
      <protection locked="0"/>
    </xf>
    <xf numFmtId="0" fontId="10" fillId="0" borderId="10" xfId="2" applyFont="1" applyFill="1" applyBorder="1" applyAlignment="1" applyProtection="1">
      <alignment horizontal="left" vertical="center" wrapText="1" indent="3"/>
    </xf>
    <xf numFmtId="0" fontId="10" fillId="0" borderId="9" xfId="2" applyFont="1" applyFill="1" applyBorder="1" applyAlignment="1" applyProtection="1">
      <alignment horizontal="left" vertical="center" wrapText="1" indent="3"/>
    </xf>
    <xf numFmtId="0" fontId="9" fillId="0" borderId="5" xfId="2" applyFont="1" applyFill="1" applyBorder="1" applyAlignment="1" applyProtection="1">
      <alignment vertical="center" wrapText="1"/>
    </xf>
    <xf numFmtId="0" fontId="9" fillId="0" borderId="6" xfId="2" applyFont="1" applyFill="1" applyBorder="1" applyAlignment="1" applyProtection="1">
      <alignment vertical="center" wrapText="1"/>
    </xf>
    <xf numFmtId="0" fontId="9" fillId="0" borderId="7" xfId="2" applyFont="1" applyFill="1" applyBorder="1" applyAlignment="1" applyProtection="1">
      <alignment vertical="center" wrapText="1"/>
    </xf>
    <xf numFmtId="0" fontId="10" fillId="0" borderId="5" xfId="2" applyFont="1" applyFill="1" applyBorder="1" applyAlignment="1" applyProtection="1">
      <alignment vertical="center" wrapText="1"/>
    </xf>
    <xf numFmtId="0" fontId="10" fillId="0" borderId="6" xfId="2" applyFont="1" applyFill="1" applyBorder="1" applyAlignment="1" applyProtection="1">
      <alignment vertical="center" wrapText="1"/>
    </xf>
    <xf numFmtId="0" fontId="10" fillId="0" borderId="7" xfId="2" applyFont="1" applyFill="1" applyBorder="1" applyAlignment="1" applyProtection="1">
      <alignment vertical="center" wrapText="1"/>
    </xf>
    <xf numFmtId="0" fontId="10" fillId="0" borderId="11" xfId="2" applyFont="1" applyFill="1" applyBorder="1" applyAlignment="1" applyProtection="1">
      <alignment vertical="center" wrapText="1"/>
    </xf>
    <xf numFmtId="0" fontId="10" fillId="0" borderId="12" xfId="2" applyFont="1" applyFill="1" applyBorder="1" applyAlignment="1" applyProtection="1">
      <alignment vertical="center" wrapText="1"/>
    </xf>
    <xf numFmtId="0" fontId="10" fillId="0" borderId="13" xfId="2" applyFont="1" applyFill="1" applyBorder="1" applyAlignment="1" applyProtection="1">
      <alignment vertical="center" wrapText="1"/>
    </xf>
    <xf numFmtId="0" fontId="10" fillId="0" borderId="10" xfId="2" applyFont="1" applyFill="1" applyBorder="1" applyAlignment="1" applyProtection="1">
      <alignment horizontal="center" vertical="center" wrapText="1"/>
    </xf>
    <xf numFmtId="0" fontId="10" fillId="0" borderId="15" xfId="2" applyFont="1" applyFill="1" applyBorder="1" applyAlignment="1" applyProtection="1">
      <alignment horizontal="center" vertical="center" wrapText="1"/>
    </xf>
    <xf numFmtId="0" fontId="10" fillId="0" borderId="16" xfId="2" applyFont="1" applyFill="1" applyBorder="1" applyAlignment="1" applyProtection="1">
      <alignment horizontal="left" vertical="center" wrapText="1" indent="2"/>
    </xf>
    <xf numFmtId="0" fontId="10" fillId="0" borderId="17" xfId="2" applyFont="1" applyFill="1" applyBorder="1" applyAlignment="1" applyProtection="1">
      <alignment horizontal="left" vertical="center" wrapText="1" indent="2"/>
    </xf>
    <xf numFmtId="0" fontId="10" fillId="0" borderId="5" xfId="0" applyFont="1" applyFill="1" applyBorder="1" applyAlignment="1" applyProtection="1">
      <alignment horizontal="left" vertical="center" wrapText="1" indent="2"/>
    </xf>
    <xf numFmtId="0" fontId="10" fillId="0" borderId="6" xfId="0" applyFont="1" applyFill="1" applyBorder="1" applyAlignment="1" applyProtection="1">
      <alignment horizontal="left" vertical="center" wrapText="1" indent="2"/>
    </xf>
    <xf numFmtId="0" fontId="10" fillId="0" borderId="7" xfId="0" applyFont="1" applyFill="1" applyBorder="1" applyAlignment="1" applyProtection="1">
      <alignment horizontal="left" vertical="center" wrapText="1" indent="2"/>
    </xf>
    <xf numFmtId="0" fontId="9" fillId="0" borderId="0" xfId="2" applyFont="1" applyFill="1" applyBorder="1" applyAlignment="1" applyProtection="1">
      <alignment horizontal="left" wrapText="1"/>
    </xf>
    <xf numFmtId="0" fontId="10" fillId="0" borderId="20" xfId="2" applyFont="1" applyFill="1" applyBorder="1" applyAlignment="1" applyProtection="1">
      <alignment horizontal="center" vertical="center"/>
    </xf>
    <xf numFmtId="0" fontId="10" fillId="0" borderId="21" xfId="2" applyFont="1" applyFill="1" applyBorder="1" applyAlignment="1" applyProtection="1">
      <alignment horizontal="center" vertical="center"/>
    </xf>
    <xf numFmtId="0" fontId="10" fillId="0" borderId="22" xfId="2" applyFont="1" applyFill="1" applyBorder="1" applyAlignment="1" applyProtection="1">
      <alignment vertical="center" wrapText="1"/>
    </xf>
    <xf numFmtId="0" fontId="10" fillId="0" borderId="23" xfId="3" applyFont="1" applyFill="1" applyBorder="1" applyAlignment="1" applyProtection="1">
      <alignment horizontal="left" vertical="center" wrapText="1" indent="2"/>
    </xf>
    <xf numFmtId="0" fontId="10" fillId="0" borderId="24" xfId="3" applyFont="1" applyFill="1" applyBorder="1" applyAlignment="1" applyProtection="1">
      <alignment horizontal="left" vertical="center" wrapText="1" indent="2"/>
    </xf>
    <xf numFmtId="0" fontId="10" fillId="0" borderId="27" xfId="2" applyFont="1" applyFill="1" applyBorder="1" applyAlignment="1" applyProtection="1">
      <alignment vertical="center" wrapText="1"/>
    </xf>
    <xf numFmtId="0" fontId="10" fillId="0" borderId="28" xfId="2" applyFont="1" applyFill="1" applyBorder="1" applyAlignment="1" applyProtection="1">
      <alignment vertical="center" wrapText="1"/>
    </xf>
    <xf numFmtId="0" fontId="10" fillId="0" borderId="29" xfId="2" applyFont="1" applyFill="1" applyBorder="1" applyAlignment="1" applyProtection="1">
      <alignment vertical="center" wrapText="1"/>
    </xf>
    <xf numFmtId="0" fontId="10" fillId="0" borderId="30" xfId="2" applyFont="1" applyFill="1" applyBorder="1" applyAlignment="1" applyProtection="1">
      <alignment horizontal="center" vertical="center"/>
    </xf>
    <xf numFmtId="0" fontId="10" fillId="0" borderId="33" xfId="2" applyFont="1" applyFill="1" applyBorder="1" applyAlignment="1" applyProtection="1">
      <alignment horizontal="center" vertical="center"/>
    </xf>
    <xf numFmtId="0" fontId="10" fillId="0" borderId="31" xfId="2" applyFont="1" applyFill="1" applyBorder="1" applyAlignment="1" applyProtection="1">
      <alignment horizontal="left" vertical="center" wrapText="1"/>
    </xf>
    <xf numFmtId="0" fontId="10" fillId="0" borderId="32" xfId="2" applyFont="1" applyFill="1" applyBorder="1" applyAlignment="1" applyProtection="1">
      <alignment horizontal="left" vertical="center" wrapText="1"/>
    </xf>
    <xf numFmtId="0" fontId="10" fillId="0" borderId="25" xfId="2" applyFont="1" applyFill="1" applyBorder="1" applyAlignment="1" applyProtection="1">
      <alignment horizontal="left" vertical="center" wrapText="1"/>
    </xf>
    <xf numFmtId="0" fontId="9" fillId="0" borderId="34" xfId="2" applyFont="1" applyFill="1" applyBorder="1" applyAlignment="1" applyProtection="1">
      <alignment horizontal="left" vertical="center" wrapText="1" indent="2"/>
    </xf>
    <xf numFmtId="0" fontId="9" fillId="0" borderId="35" xfId="2" applyFont="1" applyFill="1" applyBorder="1" applyAlignment="1" applyProtection="1">
      <alignment horizontal="left" vertical="center" wrapText="1" indent="2"/>
    </xf>
    <xf numFmtId="0" fontId="9" fillId="0" borderId="32" xfId="2" applyFont="1" applyFill="1" applyBorder="1" applyAlignment="1" applyProtection="1">
      <alignment horizontal="left" vertical="center" wrapText="1" indent="2"/>
    </xf>
    <xf numFmtId="0" fontId="10" fillId="0" borderId="34" xfId="2" applyFont="1" applyFill="1" applyBorder="1" applyAlignment="1" applyProtection="1">
      <alignment vertical="center" wrapText="1"/>
    </xf>
    <xf numFmtId="0" fontId="10" fillId="0" borderId="35" xfId="2" applyFont="1" applyFill="1" applyBorder="1" applyAlignment="1" applyProtection="1">
      <alignment vertical="center" wrapText="1"/>
    </xf>
    <xf numFmtId="0" fontId="10" fillId="0" borderId="32" xfId="2" applyFont="1" applyFill="1" applyBorder="1" applyAlignment="1" applyProtection="1">
      <alignment vertical="center" wrapText="1"/>
    </xf>
    <xf numFmtId="0" fontId="10" fillId="0" borderId="36" xfId="2" applyFont="1" applyFill="1" applyBorder="1" applyAlignment="1" applyProtection="1">
      <alignment horizontal="center" vertical="center" wrapText="1"/>
    </xf>
    <xf numFmtId="0" fontId="13" fillId="0" borderId="34" xfId="2" applyFont="1" applyFill="1" applyBorder="1" applyAlignment="1" applyProtection="1">
      <alignment vertical="center" wrapText="1"/>
    </xf>
    <xf numFmtId="0" fontId="13" fillId="0" borderId="35" xfId="2" applyFont="1" applyFill="1" applyBorder="1" applyAlignment="1" applyProtection="1">
      <alignment vertical="center" wrapText="1"/>
    </xf>
    <xf numFmtId="0" fontId="13" fillId="0" borderId="32" xfId="2" applyFont="1" applyFill="1" applyBorder="1" applyAlignment="1" applyProtection="1">
      <alignment vertical="center" wrapText="1"/>
    </xf>
    <xf numFmtId="0" fontId="7" fillId="0" borderId="37" xfId="2" applyFont="1" applyFill="1" applyBorder="1" applyAlignment="1" applyProtection="1">
      <alignment vertical="center" wrapText="1"/>
    </xf>
    <xf numFmtId="0" fontId="7" fillId="0" borderId="38" xfId="2" applyFont="1" applyFill="1" applyBorder="1" applyAlignment="1" applyProtection="1">
      <alignment vertical="center" wrapText="1"/>
    </xf>
    <xf numFmtId="0" fontId="7" fillId="0" borderId="39" xfId="2" applyFont="1" applyFill="1" applyBorder="1" applyAlignment="1" applyProtection="1">
      <alignment vertical="center" wrapText="1"/>
    </xf>
    <xf numFmtId="0" fontId="7" fillId="0" borderId="34" xfId="2" applyFont="1" applyFill="1" applyBorder="1" applyAlignment="1" applyProtection="1">
      <alignment vertical="center" wrapText="1"/>
    </xf>
    <xf numFmtId="0" fontId="7" fillId="0" borderId="35" xfId="2" applyFont="1" applyFill="1" applyBorder="1" applyAlignment="1" applyProtection="1">
      <alignment vertical="center" wrapText="1"/>
    </xf>
    <xf numFmtId="0" fontId="7" fillId="0" borderId="32" xfId="2" applyFont="1" applyFill="1" applyBorder="1" applyAlignment="1" applyProtection="1">
      <alignment vertical="center" wrapText="1"/>
    </xf>
    <xf numFmtId="0" fontId="10" fillId="0" borderId="34" xfId="2" applyFont="1" applyFill="1" applyBorder="1" applyAlignment="1" applyProtection="1">
      <alignment horizontal="left" vertical="center" wrapText="1" indent="1"/>
    </xf>
    <xf numFmtId="0" fontId="10" fillId="0" borderId="35" xfId="2" applyFont="1" applyFill="1" applyBorder="1" applyAlignment="1" applyProtection="1">
      <alignment horizontal="left" vertical="center" wrapText="1" indent="1"/>
    </xf>
    <xf numFmtId="0" fontId="10" fillId="0" borderId="32" xfId="2" applyFont="1" applyFill="1" applyBorder="1" applyAlignment="1" applyProtection="1">
      <alignment horizontal="left" vertical="center" wrapText="1" indent="1"/>
    </xf>
    <xf numFmtId="0" fontId="10" fillId="0" borderId="1" xfId="2" applyFont="1" applyBorder="1" applyAlignment="1" applyProtection="1">
      <alignment horizontal="center" vertical="center" wrapText="1"/>
    </xf>
    <xf numFmtId="0" fontId="10" fillId="0" borderId="2" xfId="2" applyFont="1" applyBorder="1" applyAlignment="1" applyProtection="1">
      <alignment horizontal="center" vertical="center" wrapText="1"/>
    </xf>
    <xf numFmtId="0" fontId="10" fillId="0" borderId="42" xfId="2" applyFont="1" applyBorder="1" applyAlignment="1" applyProtection="1">
      <alignment horizontal="center" vertical="center" wrapText="1"/>
    </xf>
    <xf numFmtId="0" fontId="12" fillId="0" borderId="36" xfId="2" applyFont="1" applyBorder="1" applyAlignment="1" applyProtection="1">
      <alignment horizontal="center" vertical="center" wrapText="1"/>
    </xf>
    <xf numFmtId="0" fontId="12" fillId="0" borderId="25" xfId="2" applyFont="1" applyBorder="1" applyAlignment="1" applyProtection="1">
      <alignment horizontal="center" vertical="center" wrapText="1"/>
    </xf>
    <xf numFmtId="0" fontId="9" fillId="0" borderId="44" xfId="2" applyFont="1" applyFill="1" applyBorder="1" applyAlignment="1" applyProtection="1">
      <alignment horizontal="center" vertical="center" textRotation="90" wrapText="1"/>
    </xf>
    <xf numFmtId="0" fontId="9" fillId="0" borderId="36" xfId="2" applyFont="1" applyFill="1" applyBorder="1" applyAlignment="1" applyProtection="1">
      <alignment horizontal="center" vertical="center" textRotation="90" wrapText="1"/>
    </xf>
    <xf numFmtId="0" fontId="9" fillId="0" borderId="50" xfId="2" applyFont="1" applyFill="1" applyBorder="1" applyAlignment="1" applyProtection="1">
      <alignment horizontal="center" vertical="center" textRotation="90" wrapText="1"/>
    </xf>
    <xf numFmtId="0" fontId="9" fillId="0" borderId="45" xfId="2" applyFont="1" applyFill="1" applyBorder="1" applyAlignment="1" applyProtection="1">
      <alignment vertical="center" wrapText="1"/>
    </xf>
    <xf numFmtId="0" fontId="9" fillId="0" borderId="46" xfId="2" applyFont="1" applyFill="1" applyBorder="1" applyAlignment="1" applyProtection="1">
      <alignment vertical="center" wrapText="1"/>
    </xf>
    <xf numFmtId="0" fontId="9" fillId="0" borderId="47" xfId="2" applyFont="1" applyFill="1" applyBorder="1" applyAlignment="1" applyProtection="1">
      <alignment vertical="center" wrapText="1"/>
    </xf>
    <xf numFmtId="0" fontId="10" fillId="0" borderId="31" xfId="2" applyFont="1" applyFill="1" applyBorder="1" applyAlignment="1" applyProtection="1">
      <alignment vertical="center" wrapText="1"/>
    </xf>
    <xf numFmtId="0" fontId="10" fillId="0" borderId="30" xfId="2" applyFont="1" applyFill="1" applyBorder="1" applyAlignment="1" applyProtection="1">
      <alignment horizontal="left" vertical="center" wrapText="1"/>
    </xf>
    <xf numFmtId="0" fontId="10" fillId="0" borderId="49" xfId="2" applyFont="1" applyFill="1" applyBorder="1" applyAlignment="1" applyProtection="1">
      <alignment horizontal="left" vertical="center" wrapText="1"/>
    </xf>
    <xf numFmtId="0" fontId="10" fillId="0" borderId="33" xfId="2" applyFont="1" applyFill="1" applyBorder="1" applyAlignment="1" applyProtection="1">
      <alignment horizontal="left" vertical="center" wrapText="1"/>
    </xf>
    <xf numFmtId="0" fontId="10" fillId="0" borderId="25" xfId="2" applyFont="1" applyFill="1" applyBorder="1" applyAlignment="1" applyProtection="1">
      <alignment vertical="center" wrapText="1"/>
    </xf>
    <xf numFmtId="0" fontId="9" fillId="0" borderId="51" xfId="2" applyFont="1" applyFill="1" applyBorder="1" applyAlignment="1" applyProtection="1">
      <alignment vertical="center" wrapText="1"/>
    </xf>
    <xf numFmtId="0" fontId="24" fillId="0" borderId="53" xfId="2" applyFont="1" applyFill="1" applyBorder="1" applyAlignment="1" applyProtection="1">
      <alignment horizontal="center" vertical="center" textRotation="90" wrapText="1"/>
    </xf>
    <xf numFmtId="0" fontId="1" fillId="0" borderId="21" xfId="2" applyFont="1" applyFill="1" applyBorder="1" applyProtection="1"/>
    <xf numFmtId="0" fontId="1" fillId="0" borderId="55" xfId="2" applyFont="1" applyFill="1" applyBorder="1" applyProtection="1"/>
    <xf numFmtId="0" fontId="9" fillId="0" borderId="48" xfId="2" applyFont="1" applyFill="1" applyBorder="1" applyAlignment="1" applyProtection="1">
      <alignment vertical="center" wrapText="1"/>
    </xf>
    <xf numFmtId="0" fontId="10" fillId="0" borderId="125" xfId="2" applyFont="1" applyFill="1" applyBorder="1" applyAlignment="1" applyProtection="1">
      <alignment horizontal="center" vertical="top" wrapText="1"/>
    </xf>
    <xf numFmtId="0" fontId="10" fillId="0" borderId="124" xfId="2" applyFont="1" applyFill="1" applyBorder="1" applyAlignment="1" applyProtection="1">
      <alignment horizontal="center" vertical="top" wrapText="1"/>
    </xf>
    <xf numFmtId="0" fontId="10" fillId="0" borderId="128" xfId="2" applyFont="1" applyFill="1" applyBorder="1" applyAlignment="1" applyProtection="1">
      <alignment horizontal="center" vertical="top" wrapText="1"/>
    </xf>
    <xf numFmtId="0" fontId="25" fillId="0" borderId="44" xfId="2" applyFont="1" applyFill="1" applyBorder="1" applyAlignment="1" applyProtection="1">
      <alignment horizontal="center" vertical="center" textRotation="90" wrapText="1"/>
    </xf>
    <xf numFmtId="0" fontId="25" fillId="0" borderId="36" xfId="2" applyFont="1" applyFill="1" applyBorder="1" applyAlignment="1" applyProtection="1">
      <alignment horizontal="center" vertical="center" textRotation="90" wrapText="1"/>
    </xf>
    <xf numFmtId="0" fontId="25" fillId="0" borderId="50" xfId="2" applyFont="1" applyFill="1" applyBorder="1" applyAlignment="1" applyProtection="1">
      <alignment horizontal="center" vertical="center" textRotation="90" wrapText="1"/>
    </xf>
    <xf numFmtId="0" fontId="10" fillId="0" borderId="31" xfId="2" applyFont="1" applyFill="1" applyBorder="1" applyAlignment="1" applyProtection="1">
      <alignment horizontal="left" vertical="center" wrapText="1" indent="2"/>
    </xf>
    <xf numFmtId="0" fontId="10" fillId="0" borderId="35" xfId="2" applyFont="1" applyFill="1" applyBorder="1" applyAlignment="1" applyProtection="1">
      <alignment horizontal="left" vertical="center" wrapText="1" indent="2"/>
    </xf>
    <xf numFmtId="0" fontId="10" fillId="0" borderId="32" xfId="2" applyFont="1" applyFill="1" applyBorder="1" applyAlignment="1" applyProtection="1">
      <alignment horizontal="left" vertical="center" wrapText="1" indent="2"/>
    </xf>
    <xf numFmtId="0" fontId="9" fillId="0" borderId="59" xfId="3" applyFont="1" applyFill="1" applyBorder="1" applyAlignment="1" applyProtection="1">
      <alignment horizontal="center" vertical="center"/>
    </xf>
    <xf numFmtId="0" fontId="24" fillId="0" borderId="44" xfId="2" applyFont="1" applyFill="1" applyBorder="1" applyAlignment="1" applyProtection="1">
      <alignment horizontal="center" vertical="center" textRotation="90" wrapText="1"/>
      <protection locked="0"/>
    </xf>
    <xf numFmtId="0" fontId="24" fillId="0" borderId="36" xfId="2" applyFont="1" applyFill="1" applyBorder="1" applyAlignment="1" applyProtection="1">
      <alignment horizontal="center" vertical="center" textRotation="90" wrapText="1"/>
      <protection locked="0"/>
    </xf>
    <xf numFmtId="0" fontId="24" fillId="0" borderId="50" xfId="2" applyFont="1" applyFill="1" applyBorder="1" applyAlignment="1" applyProtection="1">
      <alignment horizontal="center" vertical="center" textRotation="90" wrapText="1"/>
      <protection locked="0"/>
    </xf>
    <xf numFmtId="0" fontId="25" fillId="0" borderId="57" xfId="2" applyFont="1" applyFill="1" applyBorder="1" applyAlignment="1" applyProtection="1">
      <alignment horizontal="center" vertical="center" textRotation="90" wrapText="1"/>
    </xf>
    <xf numFmtId="0" fontId="25" fillId="0" borderId="58" xfId="2" applyFont="1" applyFill="1" applyBorder="1" applyAlignment="1" applyProtection="1">
      <alignment horizontal="center" vertical="center" textRotation="90" wrapText="1"/>
    </xf>
    <xf numFmtId="0" fontId="9" fillId="0" borderId="33" xfId="2" applyFont="1" applyFill="1" applyBorder="1" applyAlignment="1" applyProtection="1">
      <alignment vertical="center" wrapText="1"/>
    </xf>
    <xf numFmtId="0" fontId="17" fillId="0" borderId="0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/>
    </xf>
    <xf numFmtId="0" fontId="9" fillId="2" borderId="25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167" fontId="17" fillId="0" borderId="25" xfId="1" applyNumberFormat="1" applyFont="1" applyBorder="1" applyAlignment="1" applyProtection="1">
      <alignment horizontal="center"/>
    </xf>
    <xf numFmtId="0" fontId="10" fillId="0" borderId="25" xfId="0" applyFont="1" applyBorder="1" applyAlignment="1">
      <alignment horizontal="center"/>
    </xf>
    <xf numFmtId="0" fontId="9" fillId="0" borderId="25" xfId="0" applyFont="1" applyBorder="1" applyAlignment="1">
      <alignment horizontal="center" wrapText="1"/>
    </xf>
    <xf numFmtId="165" fontId="17" fillId="0" borderId="25" xfId="1" applyFont="1" applyBorder="1" applyAlignment="1" applyProtection="1">
      <alignment horizontal="center"/>
    </xf>
    <xf numFmtId="0" fontId="27" fillId="0" borderId="25" xfId="0" applyFont="1" applyBorder="1" applyAlignment="1">
      <alignment horizontal="center" vertical="center" wrapText="1"/>
    </xf>
    <xf numFmtId="0" fontId="10" fillId="0" borderId="76" xfId="3" applyFont="1" applyBorder="1" applyAlignment="1" applyProtection="1">
      <alignment horizontal="center" vertical="center" wrapText="1"/>
    </xf>
    <xf numFmtId="0" fontId="10" fillId="0" borderId="77" xfId="3" applyFont="1" applyBorder="1" applyAlignment="1" applyProtection="1">
      <alignment horizontal="center" vertical="center" wrapText="1"/>
    </xf>
    <xf numFmtId="0" fontId="10" fillId="0" borderId="78" xfId="3" applyFont="1" applyBorder="1" applyAlignment="1" applyProtection="1">
      <alignment horizontal="center" vertical="center" wrapText="1"/>
    </xf>
    <xf numFmtId="0" fontId="7" fillId="3" borderId="67" xfId="3" applyFont="1" applyFill="1" applyBorder="1" applyAlignment="1" applyProtection="1">
      <alignment horizontal="center" vertical="center" wrapText="1"/>
    </xf>
    <xf numFmtId="0" fontId="7" fillId="3" borderId="68" xfId="3" applyFont="1" applyFill="1" applyBorder="1" applyAlignment="1" applyProtection="1">
      <alignment horizontal="center" vertical="center" wrapText="1"/>
    </xf>
    <xf numFmtId="0" fontId="7" fillId="3" borderId="81" xfId="3" applyFont="1" applyFill="1" applyBorder="1" applyAlignment="1" applyProtection="1">
      <alignment horizontal="center" vertical="center" wrapText="1"/>
    </xf>
    <xf numFmtId="0" fontId="9" fillId="0" borderId="82" xfId="3" applyFont="1" applyBorder="1" applyAlignment="1" applyProtection="1">
      <alignment horizontal="left" vertical="center" wrapText="1"/>
    </xf>
    <xf numFmtId="0" fontId="9" fillId="0" borderId="74" xfId="3" applyFont="1" applyBorder="1" applyAlignment="1" applyProtection="1">
      <alignment horizontal="left" vertical="center" wrapText="1"/>
    </xf>
    <xf numFmtId="0" fontId="0" fillId="0" borderId="82" xfId="3" applyFont="1" applyBorder="1" applyAlignment="1" applyProtection="1">
      <alignment horizontal="center" vertical="center"/>
    </xf>
    <xf numFmtId="0" fontId="28" fillId="0" borderId="82" xfId="3" applyFont="1" applyBorder="1" applyAlignment="1" applyProtection="1">
      <alignment horizontal="center" vertical="center"/>
    </xf>
    <xf numFmtId="0" fontId="28" fillId="0" borderId="85" xfId="3" applyFont="1" applyBorder="1" applyAlignment="1" applyProtection="1">
      <alignment horizontal="center" vertical="center"/>
    </xf>
    <xf numFmtId="0" fontId="10" fillId="0" borderId="74" xfId="3" applyFont="1" applyBorder="1" applyAlignment="1" applyProtection="1">
      <alignment horizontal="left" vertical="center" wrapText="1" indent="1"/>
    </xf>
    <xf numFmtId="0" fontId="9" fillId="0" borderId="86" xfId="3" applyFont="1" applyBorder="1" applyAlignment="1" applyProtection="1">
      <alignment horizontal="left" vertical="center" wrapText="1"/>
    </xf>
    <xf numFmtId="49" fontId="7" fillId="0" borderId="0" xfId="3" applyNumberFormat="1" applyFont="1" applyBorder="1" applyAlignment="1" applyProtection="1">
      <alignment horizontal="left" vertical="center" wrapText="1"/>
    </xf>
    <xf numFmtId="0" fontId="10" fillId="0" borderId="60" xfId="3" applyFont="1" applyBorder="1" applyAlignment="1" applyProtection="1">
      <alignment horizontal="center" vertical="center" wrapText="1"/>
    </xf>
    <xf numFmtId="0" fontId="10" fillId="0" borderId="61" xfId="3" applyFont="1" applyBorder="1" applyAlignment="1" applyProtection="1">
      <alignment horizontal="center" vertical="center" wrapText="1"/>
    </xf>
    <xf numFmtId="0" fontId="10" fillId="0" borderId="62" xfId="3" applyFont="1" applyBorder="1" applyAlignment="1" applyProtection="1">
      <alignment horizontal="center" vertical="center" wrapText="1"/>
    </xf>
    <xf numFmtId="0" fontId="10" fillId="0" borderId="67" xfId="3" applyFont="1" applyBorder="1" applyAlignment="1" applyProtection="1">
      <alignment horizontal="center" vertical="center" wrapText="1"/>
    </xf>
    <xf numFmtId="0" fontId="10" fillId="0" borderId="68" xfId="3" applyFont="1" applyBorder="1" applyAlignment="1" applyProtection="1">
      <alignment horizontal="center" vertical="center" wrapText="1"/>
    </xf>
    <xf numFmtId="0" fontId="10" fillId="0" borderId="69" xfId="3" applyFont="1" applyBorder="1" applyAlignment="1" applyProtection="1">
      <alignment horizontal="center" vertical="center" wrapText="1"/>
    </xf>
    <xf numFmtId="0" fontId="10" fillId="0" borderId="63" xfId="3" applyFont="1" applyFill="1" applyBorder="1" applyAlignment="1" applyProtection="1">
      <alignment horizontal="center" vertical="center" wrapText="1"/>
    </xf>
    <xf numFmtId="0" fontId="10" fillId="0" borderId="70" xfId="3" applyFont="1" applyFill="1" applyBorder="1" applyAlignment="1" applyProtection="1">
      <alignment horizontal="center" vertical="center" wrapText="1"/>
    </xf>
    <xf numFmtId="0" fontId="10" fillId="0" borderId="64" xfId="3" applyFont="1" applyFill="1" applyBorder="1" applyAlignment="1" applyProtection="1">
      <alignment horizontal="center" vertical="center" wrapText="1"/>
    </xf>
    <xf numFmtId="0" fontId="10" fillId="0" borderId="71" xfId="3" applyFont="1" applyFill="1" applyBorder="1" applyAlignment="1" applyProtection="1">
      <alignment horizontal="center" vertical="center" wrapText="1"/>
    </xf>
    <xf numFmtId="0" fontId="10" fillId="0" borderId="65" xfId="3" applyFont="1" applyFill="1" applyBorder="1" applyAlignment="1" applyProtection="1">
      <alignment horizontal="left" vertical="center" wrapText="1"/>
    </xf>
    <xf numFmtId="0" fontId="10" fillId="0" borderId="66" xfId="3" applyFont="1" applyFill="1" applyBorder="1" applyAlignment="1" applyProtection="1">
      <alignment horizontal="left" vertical="center" wrapText="1"/>
    </xf>
    <xf numFmtId="0" fontId="10" fillId="0" borderId="72" xfId="3" applyFont="1" applyBorder="1" applyAlignment="1" applyProtection="1">
      <alignment horizontal="center" vertical="center" wrapText="1"/>
    </xf>
    <xf numFmtId="0" fontId="10" fillId="0" borderId="73" xfId="3" applyFont="1" applyFill="1" applyBorder="1" applyAlignment="1" applyProtection="1">
      <alignment horizontal="center" vertical="center" wrapText="1"/>
    </xf>
    <xf numFmtId="0" fontId="10" fillId="0" borderId="75" xfId="3" applyFont="1" applyFill="1" applyBorder="1" applyAlignment="1" applyProtection="1">
      <alignment horizontal="center" vertical="center" wrapText="1"/>
    </xf>
    <xf numFmtId="0" fontId="22" fillId="0" borderId="0" xfId="3" quotePrefix="1" applyFont="1" applyAlignment="1" applyProtection="1">
      <alignment horizontal="left" vertical="center" wrapText="1"/>
    </xf>
    <xf numFmtId="0" fontId="9" fillId="0" borderId="0" xfId="3" applyFont="1" applyBorder="1" applyAlignment="1" applyProtection="1">
      <alignment horizontal="left" wrapText="1"/>
    </xf>
    <xf numFmtId="0" fontId="12" fillId="0" borderId="82" xfId="3" applyFont="1" applyBorder="1" applyAlignment="1" applyProtection="1">
      <alignment horizontal="center" vertical="top" wrapText="1"/>
    </xf>
    <xf numFmtId="0" fontId="12" fillId="0" borderId="91" xfId="3" applyFont="1" applyBorder="1" applyAlignment="1" applyProtection="1">
      <alignment horizontal="center" vertical="top" wrapText="1"/>
    </xf>
    <xf numFmtId="0" fontId="10" fillId="0" borderId="82" xfId="3" applyFont="1" applyBorder="1" applyAlignment="1" applyProtection="1">
      <alignment horizontal="left" vertical="center" wrapText="1"/>
    </xf>
    <xf numFmtId="0" fontId="10" fillId="0" borderId="91" xfId="3" applyFont="1" applyBorder="1" applyAlignment="1" applyProtection="1">
      <alignment horizontal="left" vertical="center" wrapText="1"/>
    </xf>
    <xf numFmtId="0" fontId="10" fillId="0" borderId="92" xfId="3" applyFont="1" applyBorder="1" applyAlignment="1" applyProtection="1">
      <alignment horizontal="center" vertical="center" wrapText="1"/>
    </xf>
    <xf numFmtId="0" fontId="10" fillId="0" borderId="93" xfId="3" applyFont="1" applyBorder="1" applyAlignment="1" applyProtection="1">
      <alignment horizontal="center" vertical="center" wrapText="1"/>
    </xf>
    <xf numFmtId="0" fontId="10" fillId="0" borderId="94" xfId="3" applyFont="1" applyBorder="1" applyAlignment="1" applyProtection="1">
      <alignment horizontal="center" vertical="center" wrapText="1"/>
    </xf>
    <xf numFmtId="0" fontId="10" fillId="0" borderId="72" xfId="3" applyFont="1" applyBorder="1" applyAlignment="1" applyProtection="1">
      <alignment horizontal="left" vertical="center" wrapText="1"/>
    </xf>
    <xf numFmtId="0" fontId="10" fillId="0" borderId="68" xfId="3" applyFont="1" applyBorder="1" applyAlignment="1" applyProtection="1">
      <alignment horizontal="left" vertical="center" wrapText="1"/>
    </xf>
    <xf numFmtId="0" fontId="10" fillId="0" borderId="69" xfId="3" applyFont="1" applyBorder="1" applyAlignment="1" applyProtection="1">
      <alignment horizontal="left" vertical="center" wrapText="1"/>
    </xf>
    <xf numFmtId="0" fontId="10" fillId="0" borderId="92" xfId="3" applyFont="1" applyBorder="1" applyAlignment="1" applyProtection="1">
      <alignment horizontal="left" vertical="center" wrapText="1"/>
    </xf>
    <xf numFmtId="0" fontId="10" fillId="0" borderId="58" xfId="3" applyFont="1" applyBorder="1" applyAlignment="1" applyProtection="1">
      <alignment horizontal="center" vertical="center" wrapText="1"/>
    </xf>
    <xf numFmtId="0" fontId="10" fillId="0" borderId="21" xfId="3" applyFont="1" applyBorder="1" applyAlignment="1" applyProtection="1">
      <alignment horizontal="center" vertical="center" wrapText="1"/>
    </xf>
    <xf numFmtId="0" fontId="10" fillId="0" borderId="57" xfId="3" applyFont="1" applyBorder="1" applyAlignment="1" applyProtection="1">
      <alignment horizontal="center" vertical="center" wrapText="1"/>
    </xf>
    <xf numFmtId="0" fontId="10" fillId="0" borderId="77" xfId="3" applyFont="1" applyBorder="1" applyAlignment="1" applyProtection="1">
      <alignment horizontal="left" vertical="center" wrapText="1"/>
    </xf>
    <xf numFmtId="0" fontId="10" fillId="0" borderId="78" xfId="3" applyFont="1" applyBorder="1" applyAlignment="1" applyProtection="1">
      <alignment horizontal="left" vertical="center" wrapText="1"/>
    </xf>
    <xf numFmtId="0" fontId="10" fillId="0" borderId="96" xfId="3" applyFont="1" applyBorder="1" applyAlignment="1" applyProtection="1">
      <alignment horizontal="left" vertical="center" wrapText="1"/>
    </xf>
    <xf numFmtId="0" fontId="10" fillId="0" borderId="95" xfId="3" applyFont="1" applyBorder="1" applyAlignment="1" applyProtection="1">
      <alignment horizontal="left" vertical="center" wrapText="1"/>
    </xf>
    <xf numFmtId="0" fontId="10" fillId="0" borderId="0" xfId="3" applyFont="1" applyBorder="1" applyAlignment="1" applyProtection="1">
      <alignment horizontal="left" vertical="center" wrapText="1"/>
    </xf>
    <xf numFmtId="0" fontId="10" fillId="0" borderId="99" xfId="3" applyFont="1" applyBorder="1" applyAlignment="1" applyProtection="1">
      <alignment horizontal="left" vertical="center" wrapText="1"/>
    </xf>
    <xf numFmtId="0" fontId="10" fillId="0" borderId="101" xfId="3" applyFont="1" applyBorder="1" applyAlignment="1" applyProtection="1">
      <alignment horizontal="left" vertical="center" wrapText="1"/>
    </xf>
    <xf numFmtId="0" fontId="10" fillId="0" borderId="100" xfId="3" applyFont="1" applyBorder="1" applyAlignment="1" applyProtection="1">
      <alignment horizontal="left" vertical="center" wrapText="1"/>
    </xf>
    <xf numFmtId="0" fontId="10" fillId="0" borderId="104" xfId="3" applyFont="1" applyBorder="1" applyAlignment="1" applyProtection="1">
      <alignment horizontal="center" vertical="center" wrapText="1"/>
    </xf>
    <xf numFmtId="0" fontId="10" fillId="0" borderId="105" xfId="3" applyFont="1" applyBorder="1" applyAlignment="1" applyProtection="1">
      <alignment horizontal="center" vertical="center" wrapText="1"/>
    </xf>
    <xf numFmtId="0" fontId="33" fillId="0" borderId="0" xfId="3" applyFont="1" applyBorder="1" applyAlignment="1" applyProtection="1">
      <alignment horizontal="center"/>
      <protection locked="0"/>
    </xf>
    <xf numFmtId="0" fontId="10" fillId="0" borderId="94" xfId="3" applyFont="1" applyFill="1" applyBorder="1" applyAlignment="1" applyProtection="1">
      <alignment horizontal="left" vertical="center" wrapText="1"/>
    </xf>
    <xf numFmtId="0" fontId="10" fillId="0" borderId="110" xfId="3" applyFont="1" applyFill="1" applyBorder="1" applyAlignment="1" applyProtection="1">
      <alignment horizontal="left" vertical="center" wrapText="1"/>
    </xf>
    <xf numFmtId="0" fontId="10" fillId="0" borderId="111" xfId="3" applyFont="1" applyFill="1" applyBorder="1" applyAlignment="1" applyProtection="1">
      <alignment horizontal="left" vertical="center" wrapText="1"/>
    </xf>
    <xf numFmtId="0" fontId="10" fillId="0" borderId="112" xfId="3" applyFont="1" applyFill="1" applyBorder="1" applyAlignment="1" applyProtection="1">
      <alignment horizontal="left" vertical="center" wrapText="1"/>
    </xf>
    <xf numFmtId="0" fontId="10" fillId="0" borderId="113" xfId="3" applyFont="1" applyFill="1" applyBorder="1" applyAlignment="1" applyProtection="1">
      <alignment horizontal="left" vertical="center" wrapText="1" indent="4"/>
    </xf>
    <xf numFmtId="0" fontId="10" fillId="0" borderId="114" xfId="3" applyFont="1" applyFill="1" applyBorder="1" applyAlignment="1" applyProtection="1">
      <alignment horizontal="left" vertical="center" wrapText="1" indent="4"/>
    </xf>
    <xf numFmtId="0" fontId="10" fillId="0" borderId="115" xfId="3" applyFont="1" applyFill="1" applyBorder="1" applyAlignment="1" applyProtection="1">
      <alignment horizontal="left" vertical="center" wrapText="1" indent="4"/>
    </xf>
    <xf numFmtId="0" fontId="10" fillId="0" borderId="36" xfId="3" applyFont="1" applyBorder="1" applyAlignment="1" applyProtection="1">
      <alignment horizontal="center" vertical="center" wrapText="1"/>
    </xf>
    <xf numFmtId="0" fontId="10" fillId="0" borderId="50" xfId="3" applyFont="1" applyBorder="1" applyAlignment="1" applyProtection="1">
      <alignment horizontal="center" vertical="center" wrapText="1"/>
    </xf>
    <xf numFmtId="0" fontId="10" fillId="0" borderId="118" xfId="3" applyFont="1" applyFill="1" applyBorder="1" applyAlignment="1" applyProtection="1">
      <alignment horizontal="left" vertical="center" wrapText="1"/>
    </xf>
    <xf numFmtId="0" fontId="10" fillId="0" borderId="119" xfId="3" applyFont="1" applyFill="1" applyBorder="1" applyAlignment="1" applyProtection="1">
      <alignment horizontal="left" vertical="center" wrapText="1"/>
    </xf>
    <xf numFmtId="0" fontId="10" fillId="0" borderId="118" xfId="3" applyFont="1" applyFill="1" applyBorder="1" applyAlignment="1" applyProtection="1">
      <alignment horizontal="left" vertical="center" wrapText="1" indent="2"/>
    </xf>
    <xf numFmtId="0" fontId="10" fillId="0" borderId="119" xfId="3" applyFont="1" applyFill="1" applyBorder="1" applyAlignment="1" applyProtection="1">
      <alignment horizontal="left" vertical="center" wrapText="1" indent="2"/>
    </xf>
    <xf numFmtId="0" fontId="10" fillId="0" borderId="120" xfId="3" applyFont="1" applyFill="1" applyBorder="1" applyAlignment="1" applyProtection="1">
      <alignment horizontal="left" vertical="center" wrapText="1"/>
    </xf>
    <xf numFmtId="0" fontId="10" fillId="0" borderId="121" xfId="3" applyFont="1" applyFill="1" applyBorder="1" applyAlignment="1" applyProtection="1">
      <alignment horizontal="left" vertical="center" wrapText="1"/>
    </xf>
    <xf numFmtId="0" fontId="0" fillId="0" borderId="0" xfId="3" applyFont="1" applyBorder="1" applyAlignment="1" applyProtection="1">
      <alignment horizontal="center" wrapText="1"/>
      <protection locked="0"/>
    </xf>
  </cellXfs>
  <cellStyles count="4">
    <cellStyle name="Dziesiętny" xfId="1" builtinId="3"/>
    <cellStyle name="Excel Built-in Normal" xfId="3" xr:uid="{00000000-0005-0000-0000-000001000000}"/>
    <cellStyle name="Normalny" xfId="0" builtinId="0"/>
    <cellStyle name="Normalny 2" xfId="2" xr:uid="{00000000-0005-0000-0000-000003000000}"/>
  </cellStyles>
  <dxfs count="7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strike/>
      </font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2" name="AutoShape 1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3" name="AutoShape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7" name="AutoShape 1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8" name="AutoShape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9" name="AutoShape 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12" name="AutoShape 1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13" name="AutoShape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14" name="AutoShape 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15" name="AutoShape 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17" name="AutoShape 1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18" name="AutoShape 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19" name="AutoShape 6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20" name="AutoShape 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22" name="AutoShape 10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23" name="AutoShape 8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24" name="AutoShape 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25" name="AutoShape 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27" name="AutoShape 10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28" name="AutoShape 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29" name="AutoShape 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30" name="AutoShape 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32" name="AutoShape 10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33" name="AutoShape 8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34" name="AutoShape 6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35" name="AutoShape 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37" name="AutoShape 10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38" name="AutoShape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39" name="AutoShape 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40" name="AutoShape 4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42" name="AutoShape 1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43" name="AutoShape 8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44" name="AutoShape 6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45" name="AutoShape 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47" name="AutoShape 10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48" name="AutoShape 8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49" name="AutoShape 6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50" name="AutoShape 4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52" name="AutoShape 10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53" name="AutoShape 8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54" name="AutoShape 6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55" name="AutoShape 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57" name="AutoShape 10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58" name="AutoShape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59" name="AutoShape 6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60" name="AutoShape 4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85725</xdr:colOff>
      <xdr:row>38</xdr:row>
      <xdr:rowOff>0</xdr:rowOff>
    </xdr:to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2" name="AutoShape 1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3" name="AutoShape 1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4" name="AutoShape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8" name="AutoShape 1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9" name="AutoShape 10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10" name="AutoShape 8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11" name="AutoShape 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12" name="AutoShape 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14" name="AutoShape 1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15" name="AutoShape 10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16" name="AutoShape 8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17" name="AutoShape 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18" name="AutoShape 4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20" name="AutoShape 1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21" name="AutoShape 1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22" name="AutoShape 8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23" name="AutoShape 6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24" name="AutoShape 4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26" name="AutoShape 1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27" name="AutoShape 10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28" name="AutoShape 8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29" name="AutoShape 6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30" name="AutoShape 4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32" name="AutoShape 1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33" name="AutoShape 10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34" name="AutoShape 8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35" name="AutoShape 6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36" name="AutoShape 4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38" name="AutoShape 12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39" name="AutoShape 10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40" name="AutoShape 8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41" name="AutoShape 6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42" name="AutoShape 4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44" name="AutoShape 12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45" name="AutoShape 10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46" name="AutoShape 8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47" name="AutoShape 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48" name="AutoShape 4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50" name="AutoShape 12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51" name="AutoShape 1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52" name="AutoShape 8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53" name="AutoShape 6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54" name="AutoShape 4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56" name="AutoShape 12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57" name="AutoShape 10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58" name="AutoShape 8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59" name="AutoShape 6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60" name="AutoShape 4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62" name="AutoShape 12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63" name="AutoShape 10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64" name="AutoShape 8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65" name="AutoShape 6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66" name="AutoShape 4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67" name="AutoShape 2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68" name="AutoShape 12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69" name="AutoShape 10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70" name="AutoShape 8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71" name="AutoShape 6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72" name="AutoShape 4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133350</xdr:colOff>
      <xdr:row>51</xdr:row>
      <xdr:rowOff>95250</xdr:rowOff>
    </xdr:to>
    <xdr:sp macro="" textlink="">
      <xdr:nvSpPr>
        <xdr:cNvPr id="73" name="AutoShape 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514350</xdr:colOff>
      <xdr:row>33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514350</xdr:colOff>
      <xdr:row>33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514350</xdr:colOff>
      <xdr:row>33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514350</xdr:colOff>
      <xdr:row>33</xdr:row>
      <xdr:rowOff>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514350</xdr:colOff>
      <xdr:row>33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514350</xdr:colOff>
      <xdr:row>33</xdr:row>
      <xdr:rowOff>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514350</xdr:colOff>
      <xdr:row>33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514350</xdr:colOff>
      <xdr:row>33</xdr:row>
      <xdr:rowOff>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514350</xdr:colOff>
      <xdr:row>33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514350</xdr:colOff>
      <xdr:row>33</xdr:row>
      <xdr:rowOff>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514350</xdr:colOff>
      <xdr:row>33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514350</xdr:colOff>
      <xdr:row>33</xdr:row>
      <xdr:rowOff>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jarzembska\AppData\Roaming\Merinosoft\XEMI\UWB\Files\plan_2021-czerwiec%202021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wb-adm-01\DokumentyUWB$\a.jarzembska\Moje%20dokumenty\EXCEL\plan%20ministerial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ział V nowy (2)"/>
      <sheetName val="Kto złożył plan"/>
      <sheetName val="Arkusz2"/>
      <sheetName val="Arkusz1"/>
      <sheetName val="Dział II. (2)"/>
      <sheetName val="ZFŚS ostateczny czerwiec"/>
      <sheetName val="Dział I zbiorówka"/>
      <sheetName val="Dział I."/>
      <sheetName val="Dział I nowy"/>
      <sheetName val="Dział II."/>
      <sheetName val="Dział II nowy"/>
      <sheetName val="Dział II"/>
      <sheetName val="Dział III"/>
      <sheetName val="Dział V."/>
      <sheetName val="Dział IV"/>
    </sheetNames>
    <sheetDataSet>
      <sheetData sheetId="0"/>
      <sheetData sheetId="1"/>
      <sheetData sheetId="2"/>
      <sheetData sheetId="3"/>
      <sheetData sheetId="4"/>
      <sheetData sheetId="5">
        <row r="20">
          <cell r="B20">
            <v>1089649.45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ział I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6"/>
  <sheetViews>
    <sheetView tabSelected="1" zoomScaleNormal="100" workbookViewId="0">
      <selection sqref="A1:C1"/>
    </sheetView>
  </sheetViews>
  <sheetFormatPr defaultRowHeight="12.75"/>
  <cols>
    <col min="1" max="1" width="8.7109375" customWidth="1"/>
    <col min="2" max="2" width="10.42578125" customWidth="1"/>
    <col min="3" max="3" width="64.85546875" customWidth="1"/>
    <col min="4" max="4" width="8.7109375" customWidth="1"/>
    <col min="5" max="5" width="14.5703125" customWidth="1"/>
    <col min="6" max="6" width="14.85546875" customWidth="1"/>
    <col min="7" max="7" width="3" hidden="1" customWidth="1"/>
    <col min="8" max="8" width="11.28515625" customWidth="1"/>
    <col min="9" max="9" width="16.28515625" customWidth="1"/>
    <col min="10" max="10" width="8.7109375" customWidth="1"/>
    <col min="11" max="11" width="16.42578125" customWidth="1"/>
    <col min="12" max="1026" width="8.7109375" customWidth="1"/>
  </cols>
  <sheetData>
    <row r="1" spans="1:8" ht="12.75" customHeight="1">
      <c r="A1" s="196" t="s">
        <v>0</v>
      </c>
      <c r="B1" s="196"/>
      <c r="C1" s="196"/>
      <c r="D1" s="1"/>
      <c r="E1" s="1"/>
      <c r="F1" s="2"/>
    </row>
    <row r="2" spans="1:8" ht="12.75" customHeight="1">
      <c r="A2" s="197" t="s">
        <v>1</v>
      </c>
      <c r="B2" s="197"/>
      <c r="C2" s="197"/>
      <c r="D2" s="1"/>
      <c r="E2" s="1"/>
      <c r="F2" s="3"/>
    </row>
    <row r="3" spans="1:8" ht="18" customHeight="1">
      <c r="A3" s="198" t="s">
        <v>2</v>
      </c>
      <c r="B3" s="198"/>
      <c r="C3" s="198"/>
      <c r="D3" s="198"/>
      <c r="E3" s="198"/>
      <c r="F3" s="198"/>
    </row>
    <row r="4" spans="1:8" ht="12.75" customHeight="1">
      <c r="A4" s="199" t="s">
        <v>3</v>
      </c>
      <c r="B4" s="199"/>
      <c r="C4" s="199"/>
      <c r="D4" s="199"/>
      <c r="E4" s="199"/>
      <c r="F4" s="199"/>
    </row>
    <row r="5" spans="1:8" ht="20.25" customHeight="1">
      <c r="A5" s="200" t="s">
        <v>4</v>
      </c>
      <c r="B5" s="200"/>
      <c r="C5" s="200"/>
      <c r="D5" s="200"/>
      <c r="E5" s="200"/>
      <c r="F5" s="200"/>
    </row>
    <row r="6" spans="1:8" ht="18.75">
      <c r="A6" s="4"/>
      <c r="B6" s="4"/>
      <c r="C6" s="4"/>
      <c r="D6" s="4"/>
      <c r="E6" s="4"/>
      <c r="F6" s="5"/>
    </row>
    <row r="7" spans="1:8" ht="15.75">
      <c r="A7" s="201" t="s">
        <v>5</v>
      </c>
      <c r="B7" s="201"/>
      <c r="C7" s="201"/>
      <c r="D7" s="201"/>
      <c r="E7" s="6"/>
      <c r="F7" s="3"/>
    </row>
    <row r="8" spans="1:8" ht="16.5" thickBot="1">
      <c r="A8" s="6" t="s">
        <v>6</v>
      </c>
      <c r="B8" s="7"/>
      <c r="C8" s="7"/>
      <c r="D8" s="1"/>
      <c r="E8" s="1"/>
      <c r="F8" s="3"/>
    </row>
    <row r="9" spans="1:8" ht="31.5" customHeight="1">
      <c r="A9" s="202" t="s">
        <v>7</v>
      </c>
      <c r="B9" s="203"/>
      <c r="C9" s="203"/>
      <c r="D9" s="203"/>
      <c r="E9" s="8" t="s">
        <v>205</v>
      </c>
      <c r="F9" s="8" t="s">
        <v>8</v>
      </c>
      <c r="G9" s="9" t="s">
        <v>9</v>
      </c>
    </row>
    <row r="10" spans="1:8" ht="15">
      <c r="A10" s="204">
        <v>1</v>
      </c>
      <c r="B10" s="205"/>
      <c r="C10" s="205"/>
      <c r="D10" s="206"/>
      <c r="E10" s="170">
        <v>2</v>
      </c>
      <c r="F10" s="10">
        <v>3</v>
      </c>
      <c r="G10" s="11">
        <v>3</v>
      </c>
    </row>
    <row r="11" spans="1:8" ht="18.75" customHeight="1">
      <c r="A11" s="207" t="s">
        <v>10</v>
      </c>
      <c r="B11" s="208"/>
      <c r="C11" s="209"/>
      <c r="D11" s="12" t="s">
        <v>11</v>
      </c>
      <c r="E11" s="13">
        <f>E12+E28</f>
        <v>168447.4</v>
      </c>
      <c r="F11" s="13">
        <f>F12+F28</f>
        <v>167631.5</v>
      </c>
      <c r="G11" s="14">
        <f>G12+G28</f>
        <v>0</v>
      </c>
    </row>
    <row r="12" spans="1:8" ht="28.5" customHeight="1">
      <c r="A12" s="210" t="s">
        <v>12</v>
      </c>
      <c r="B12" s="211"/>
      <c r="C12" s="212"/>
      <c r="D12" s="12" t="s">
        <v>13</v>
      </c>
      <c r="E12" s="15">
        <f>E13+E24+E23+E22+E20+E19+E18+E16+E15+E14+E26+E27</f>
        <v>162371.19999999998</v>
      </c>
      <c r="F12" s="15">
        <f>F13+F24+F23+F22+F20+F19+F18+F16+F15+F14+F26+F27</f>
        <v>161962.79999999999</v>
      </c>
      <c r="G12" s="16">
        <f>G13+G24+G23+G22+G20+G19+G18+G16+G15+G14+G26+G27</f>
        <v>0</v>
      </c>
    </row>
    <row r="13" spans="1:8" ht="18" customHeight="1">
      <c r="A13" s="213" t="s">
        <v>14</v>
      </c>
      <c r="B13" s="214"/>
      <c r="C13" s="215"/>
      <c r="D13" s="12" t="s">
        <v>15</v>
      </c>
      <c r="E13" s="169">
        <v>121861</v>
      </c>
      <c r="F13" s="169">
        <v>123599.5</v>
      </c>
      <c r="G13" s="16"/>
    </row>
    <row r="14" spans="1:8" ht="18" customHeight="1">
      <c r="A14" s="194" t="s">
        <v>16</v>
      </c>
      <c r="B14" s="195"/>
      <c r="C14" s="195"/>
      <c r="D14" s="17" t="s">
        <v>17</v>
      </c>
      <c r="E14" s="169">
        <v>2008.1</v>
      </c>
      <c r="F14" s="169">
        <v>1776.9</v>
      </c>
      <c r="G14" s="16"/>
    </row>
    <row r="15" spans="1:8" ht="18" customHeight="1">
      <c r="A15" s="194" t="s">
        <v>18</v>
      </c>
      <c r="B15" s="195"/>
      <c r="C15" s="195"/>
      <c r="D15" s="17" t="s">
        <v>19</v>
      </c>
      <c r="E15" s="18">
        <v>0</v>
      </c>
      <c r="F15" s="18">
        <v>15</v>
      </c>
      <c r="G15" s="16"/>
      <c r="H15" s="177" t="s">
        <v>20</v>
      </c>
    </row>
    <row r="16" spans="1:8" ht="17.45" customHeight="1">
      <c r="A16" s="194" t="s">
        <v>21</v>
      </c>
      <c r="B16" s="195"/>
      <c r="C16" s="195"/>
      <c r="D16" s="17" t="s">
        <v>22</v>
      </c>
      <c r="E16" s="18">
        <v>8700</v>
      </c>
      <c r="F16" s="18">
        <v>9300</v>
      </c>
      <c r="G16" s="16"/>
    </row>
    <row r="17" spans="1:7" ht="18" customHeight="1">
      <c r="A17" s="219" t="s">
        <v>23</v>
      </c>
      <c r="B17" s="220"/>
      <c r="C17" s="220"/>
      <c r="D17" s="17" t="s">
        <v>24</v>
      </c>
      <c r="E17" s="18">
        <v>6500</v>
      </c>
      <c r="F17" s="18">
        <v>7000</v>
      </c>
      <c r="G17" s="16"/>
    </row>
    <row r="18" spans="1:7" ht="18" customHeight="1">
      <c r="A18" s="194" t="s">
        <v>25</v>
      </c>
      <c r="B18" s="195"/>
      <c r="C18" s="195"/>
      <c r="D18" s="12" t="s">
        <v>26</v>
      </c>
      <c r="E18" s="18">
        <v>1094.3</v>
      </c>
      <c r="F18" s="18">
        <v>1164.0999999999999</v>
      </c>
      <c r="G18" s="16"/>
    </row>
    <row r="19" spans="1:7" ht="18" customHeight="1">
      <c r="A19" s="194" t="s">
        <v>27</v>
      </c>
      <c r="B19" s="195"/>
      <c r="C19" s="195"/>
      <c r="D19" s="12" t="s">
        <v>28</v>
      </c>
      <c r="E19" s="18">
        <v>5126.3999999999996</v>
      </c>
      <c r="F19" s="18">
        <v>4798.2</v>
      </c>
      <c r="G19" s="16"/>
    </row>
    <row r="20" spans="1:7" ht="33" customHeight="1">
      <c r="A20" s="194" t="s">
        <v>29</v>
      </c>
      <c r="B20" s="195"/>
      <c r="C20" s="195"/>
      <c r="D20" s="12" t="s">
        <v>30</v>
      </c>
      <c r="E20" s="18">
        <v>13467.1</v>
      </c>
      <c r="F20" s="18">
        <v>12325.4</v>
      </c>
      <c r="G20" s="16"/>
    </row>
    <row r="21" spans="1:7" ht="18" customHeight="1">
      <c r="A21" s="219" t="s">
        <v>31</v>
      </c>
      <c r="B21" s="220"/>
      <c r="C21" s="220"/>
      <c r="D21" s="17" t="s">
        <v>32</v>
      </c>
      <c r="E21" s="18">
        <v>5769.2</v>
      </c>
      <c r="F21" s="18">
        <v>5733.3</v>
      </c>
      <c r="G21" s="16"/>
    </row>
    <row r="22" spans="1:7" ht="18" customHeight="1">
      <c r="A22" s="194" t="s">
        <v>33</v>
      </c>
      <c r="B22" s="195"/>
      <c r="C22" s="195"/>
      <c r="D22" s="17" t="s">
        <v>34</v>
      </c>
      <c r="E22" s="18">
        <v>198.3</v>
      </c>
      <c r="F22" s="18">
        <v>366.3</v>
      </c>
      <c r="G22" s="16"/>
    </row>
    <row r="23" spans="1:7" ht="33" customHeight="1">
      <c r="A23" s="194" t="s">
        <v>35</v>
      </c>
      <c r="B23" s="195"/>
      <c r="C23" s="195"/>
      <c r="D23" s="17" t="s">
        <v>36</v>
      </c>
      <c r="E23" s="18">
        <v>3816</v>
      </c>
      <c r="F23" s="18">
        <v>2517.4</v>
      </c>
      <c r="G23" s="16"/>
    </row>
    <row r="24" spans="1:7" ht="18" customHeight="1">
      <c r="A24" s="194" t="s">
        <v>37</v>
      </c>
      <c r="B24" s="195"/>
      <c r="C24" s="195"/>
      <c r="D24" s="17" t="s">
        <v>38</v>
      </c>
      <c r="E24" s="18">
        <v>6000</v>
      </c>
      <c r="F24" s="18">
        <v>6000</v>
      </c>
      <c r="G24" s="16"/>
    </row>
    <row r="25" spans="1:7" ht="18" customHeight="1">
      <c r="A25" s="219" t="s">
        <v>39</v>
      </c>
      <c r="B25" s="220"/>
      <c r="C25" s="220"/>
      <c r="D25" s="17" t="s">
        <v>40</v>
      </c>
      <c r="E25" s="18">
        <v>1300</v>
      </c>
      <c r="F25" s="18">
        <v>1300</v>
      </c>
      <c r="G25" s="16"/>
    </row>
    <row r="26" spans="1:7" ht="18" customHeight="1">
      <c r="A26" s="216" t="s">
        <v>41</v>
      </c>
      <c r="B26" s="217"/>
      <c r="C26" s="218"/>
      <c r="D26" s="17" t="s">
        <v>42</v>
      </c>
      <c r="E26" s="18">
        <v>0</v>
      </c>
      <c r="F26" s="18">
        <v>0</v>
      </c>
      <c r="G26" s="16"/>
    </row>
    <row r="27" spans="1:7" ht="18" customHeight="1">
      <c r="A27" s="216" t="s">
        <v>43</v>
      </c>
      <c r="B27" s="217"/>
      <c r="C27" s="218"/>
      <c r="D27" s="17" t="s">
        <v>44</v>
      </c>
      <c r="E27" s="18">
        <v>100</v>
      </c>
      <c r="F27" s="18">
        <v>100</v>
      </c>
      <c r="G27" s="16"/>
    </row>
    <row r="28" spans="1:7" ht="18" customHeight="1">
      <c r="A28" s="221" t="s">
        <v>45</v>
      </c>
      <c r="B28" s="222"/>
      <c r="C28" s="223"/>
      <c r="D28" s="17" t="s">
        <v>46</v>
      </c>
      <c r="E28" s="19">
        <v>6076.2</v>
      </c>
      <c r="F28" s="19">
        <f>F29+F30</f>
        <v>5668.7</v>
      </c>
      <c r="G28" s="20">
        <f>G29+G30</f>
        <v>0</v>
      </c>
    </row>
    <row r="29" spans="1:7" ht="18" customHeight="1">
      <c r="A29" s="224" t="s">
        <v>47</v>
      </c>
      <c r="B29" s="225"/>
      <c r="C29" s="226"/>
      <c r="D29" s="17" t="s">
        <v>48</v>
      </c>
      <c r="E29" s="18">
        <v>5</v>
      </c>
      <c r="F29" s="18">
        <v>5</v>
      </c>
      <c r="G29" s="16"/>
    </row>
    <row r="30" spans="1:7" ht="18" customHeight="1">
      <c r="A30" s="227" t="s">
        <v>49</v>
      </c>
      <c r="B30" s="228"/>
      <c r="C30" s="229"/>
      <c r="D30" s="17" t="s">
        <v>50</v>
      </c>
      <c r="E30" s="21">
        <v>6071.2</v>
      </c>
      <c r="F30" s="21">
        <f>F31+F32</f>
        <v>5663.7</v>
      </c>
      <c r="G30" s="16">
        <f>G31+G32</f>
        <v>0</v>
      </c>
    </row>
    <row r="31" spans="1:7" ht="18" customHeight="1">
      <c r="A31" s="230" t="s">
        <v>51</v>
      </c>
      <c r="B31" s="195" t="s">
        <v>52</v>
      </c>
      <c r="C31" s="195"/>
      <c r="D31" s="17" t="s">
        <v>53</v>
      </c>
      <c r="E31" s="18">
        <v>0</v>
      </c>
      <c r="F31" s="18">
        <v>0</v>
      </c>
      <c r="G31" s="16"/>
    </row>
    <row r="32" spans="1:7" ht="18" customHeight="1">
      <c r="A32" s="230"/>
      <c r="B32" s="195" t="s">
        <v>54</v>
      </c>
      <c r="C32" s="195"/>
      <c r="D32" s="22" t="s">
        <v>55</v>
      </c>
      <c r="E32" s="18">
        <v>6071.2</v>
      </c>
      <c r="F32" s="18">
        <f>F33+300</f>
        <v>5663.7</v>
      </c>
      <c r="G32" s="16"/>
    </row>
    <row r="33" spans="1:11" ht="46.5" customHeight="1" thickBot="1">
      <c r="A33" s="231"/>
      <c r="B33" s="232" t="s">
        <v>56</v>
      </c>
      <c r="C33" s="233"/>
      <c r="D33" s="23">
        <v>23</v>
      </c>
      <c r="E33" s="24">
        <v>5771.2</v>
      </c>
      <c r="F33" s="24">
        <v>5363.7</v>
      </c>
      <c r="G33" s="25"/>
      <c r="I33" s="26"/>
    </row>
    <row r="34" spans="1:11" ht="15.75">
      <c r="A34" s="237"/>
      <c r="B34" s="237"/>
      <c r="C34" s="237"/>
      <c r="D34" s="27"/>
      <c r="E34" s="27"/>
      <c r="F34" s="3"/>
    </row>
    <row r="35" spans="1:11" ht="15.75" customHeight="1">
      <c r="A35" s="237" t="s">
        <v>57</v>
      </c>
      <c r="B35" s="237"/>
      <c r="C35" s="237"/>
      <c r="D35" s="237"/>
      <c r="E35" s="28"/>
      <c r="F35" s="3"/>
    </row>
    <row r="36" spans="1:11" ht="16.5" thickBot="1">
      <c r="A36" s="28"/>
      <c r="B36" s="28"/>
      <c r="C36" s="28"/>
      <c r="D36" s="28"/>
      <c r="E36" s="28"/>
      <c r="F36" s="3"/>
    </row>
    <row r="37" spans="1:11" ht="31.5" customHeight="1">
      <c r="A37" s="202" t="s">
        <v>7</v>
      </c>
      <c r="B37" s="203"/>
      <c r="C37" s="203"/>
      <c r="D37" s="203"/>
      <c r="E37" s="8" t="s">
        <v>206</v>
      </c>
      <c r="F37" s="8" t="s">
        <v>8</v>
      </c>
      <c r="G37" s="9" t="s">
        <v>9</v>
      </c>
    </row>
    <row r="38" spans="1:11" ht="15">
      <c r="A38" s="204">
        <v>1</v>
      </c>
      <c r="B38" s="205"/>
      <c r="C38" s="205"/>
      <c r="D38" s="206"/>
      <c r="E38" s="170"/>
      <c r="F38" s="10">
        <v>2</v>
      </c>
      <c r="G38" s="11">
        <v>3</v>
      </c>
    </row>
    <row r="39" spans="1:11" ht="18.75" customHeight="1">
      <c r="A39" s="207" t="s">
        <v>58</v>
      </c>
      <c r="B39" s="208"/>
      <c r="C39" s="209"/>
      <c r="D39" s="12">
        <f>D33+1</f>
        <v>24</v>
      </c>
      <c r="E39" s="13">
        <f>E40+E59</f>
        <v>168438.6</v>
      </c>
      <c r="F39" s="13">
        <f>F40+F59</f>
        <v>167532.20000000001</v>
      </c>
      <c r="G39" s="14">
        <f>G40+G59</f>
        <v>0</v>
      </c>
    </row>
    <row r="40" spans="1:11" ht="18" customHeight="1">
      <c r="A40" s="210" t="s">
        <v>59</v>
      </c>
      <c r="B40" s="211"/>
      <c r="C40" s="212"/>
      <c r="D40" s="12">
        <f>D39+1</f>
        <v>25</v>
      </c>
      <c r="E40" s="15">
        <f>E56</f>
        <v>166638.6</v>
      </c>
      <c r="F40" s="15">
        <f>F56</f>
        <v>165732.20000000001</v>
      </c>
      <c r="G40" s="16">
        <f>G56</f>
        <v>0</v>
      </c>
    </row>
    <row r="41" spans="1:11" ht="18" customHeight="1">
      <c r="A41" s="224" t="s">
        <v>60</v>
      </c>
      <c r="B41" s="225"/>
      <c r="C41" s="226"/>
      <c r="D41" s="29">
        <f t="shared" ref="D41:D72" si="0">D40+1</f>
        <v>26</v>
      </c>
      <c r="E41" s="30">
        <v>7110.3</v>
      </c>
      <c r="F41" s="30">
        <v>6648.5</v>
      </c>
      <c r="G41" s="16"/>
    </row>
    <row r="42" spans="1:11" ht="18" customHeight="1">
      <c r="A42" s="224" t="s">
        <v>61</v>
      </c>
      <c r="B42" s="225"/>
      <c r="C42" s="226"/>
      <c r="D42" s="29">
        <f t="shared" si="0"/>
        <v>27</v>
      </c>
      <c r="E42" s="30">
        <v>12000</v>
      </c>
      <c r="F42" s="30">
        <v>11000</v>
      </c>
      <c r="G42" s="16"/>
    </row>
    <row r="43" spans="1:11" ht="18" customHeight="1">
      <c r="A43" s="224" t="s">
        <v>62</v>
      </c>
      <c r="B43" s="225"/>
      <c r="C43" s="226"/>
      <c r="D43" s="29">
        <f t="shared" si="0"/>
        <v>28</v>
      </c>
      <c r="E43" s="30">
        <v>11000</v>
      </c>
      <c r="F43" s="30">
        <v>9000</v>
      </c>
      <c r="G43" s="16"/>
    </row>
    <row r="44" spans="1:11" ht="18" customHeight="1">
      <c r="A44" s="224" t="s">
        <v>63</v>
      </c>
      <c r="B44" s="225"/>
      <c r="C44" s="226"/>
      <c r="D44" s="29">
        <f t="shared" si="0"/>
        <v>29</v>
      </c>
      <c r="E44" s="30">
        <v>100</v>
      </c>
      <c r="F44" s="30">
        <v>100</v>
      </c>
      <c r="G44" s="16"/>
      <c r="K44" s="31"/>
    </row>
    <row r="45" spans="1:11" ht="18" customHeight="1">
      <c r="A45" s="224" t="s">
        <v>64</v>
      </c>
      <c r="B45" s="225"/>
      <c r="C45" s="226"/>
      <c r="D45" s="29">
        <f t="shared" si="0"/>
        <v>30</v>
      </c>
      <c r="E45" s="30">
        <v>100231.8</v>
      </c>
      <c r="F45" s="30">
        <f>F46+2800</f>
        <v>100906.1</v>
      </c>
      <c r="G45" s="16"/>
    </row>
    <row r="46" spans="1:11" ht="18" customHeight="1">
      <c r="A46" s="234" t="s">
        <v>65</v>
      </c>
      <c r="B46" s="235"/>
      <c r="C46" s="236"/>
      <c r="D46" s="29">
        <f t="shared" si="0"/>
        <v>31</v>
      </c>
      <c r="E46" s="30">
        <v>97431.8</v>
      </c>
      <c r="F46" s="30">
        <v>98106.1</v>
      </c>
      <c r="G46" s="16"/>
      <c r="I46" s="26"/>
    </row>
    <row r="47" spans="1:11" ht="18" customHeight="1">
      <c r="A47" s="224" t="s">
        <v>66</v>
      </c>
      <c r="B47" s="225"/>
      <c r="C47" s="226"/>
      <c r="D47" s="29">
        <f t="shared" si="0"/>
        <v>32</v>
      </c>
      <c r="E47" s="30">
        <v>30196.5</v>
      </c>
      <c r="F47" s="30">
        <f>F52+F51+F50+F48+5000</f>
        <v>32177.599999999999</v>
      </c>
      <c r="G47" s="16"/>
    </row>
    <row r="48" spans="1:11" ht="18" customHeight="1">
      <c r="A48" s="238" t="s">
        <v>67</v>
      </c>
      <c r="B48" s="225" t="s">
        <v>68</v>
      </c>
      <c r="C48" s="226"/>
      <c r="D48" s="29">
        <f t="shared" si="0"/>
        <v>33</v>
      </c>
      <c r="E48" s="30">
        <v>19135.599999999999</v>
      </c>
      <c r="F48" s="30">
        <v>19300</v>
      </c>
      <c r="G48" s="16"/>
      <c r="I48" s="26"/>
    </row>
    <row r="49" spans="1:9" ht="47.25" customHeight="1">
      <c r="A49" s="239"/>
      <c r="B49" s="32" t="s">
        <v>69</v>
      </c>
      <c r="C49" s="33" t="s">
        <v>70</v>
      </c>
      <c r="D49" s="29">
        <f t="shared" si="0"/>
        <v>34</v>
      </c>
      <c r="E49" s="30">
        <v>415</v>
      </c>
      <c r="F49" s="30">
        <v>754</v>
      </c>
      <c r="G49" s="16"/>
      <c r="I49" s="26"/>
    </row>
    <row r="50" spans="1:9" ht="18" customHeight="1">
      <c r="A50" s="239"/>
      <c r="B50" s="240" t="s">
        <v>71</v>
      </c>
      <c r="C50" s="226"/>
      <c r="D50" s="29">
        <f t="shared" si="0"/>
        <v>35</v>
      </c>
      <c r="E50" s="30">
        <v>3945.3</v>
      </c>
      <c r="F50" s="30">
        <v>4034.5</v>
      </c>
      <c r="G50" s="16"/>
    </row>
    <row r="51" spans="1:9" ht="18" customHeight="1">
      <c r="A51" s="239"/>
      <c r="B51" s="240" t="s">
        <v>72</v>
      </c>
      <c r="C51" s="226"/>
      <c r="D51" s="29">
        <f t="shared" si="0"/>
        <v>36</v>
      </c>
      <c r="E51" s="30">
        <v>0</v>
      </c>
      <c r="F51" s="30">
        <v>0</v>
      </c>
      <c r="G51" s="16"/>
    </row>
    <row r="52" spans="1:9" ht="18" customHeight="1">
      <c r="A52" s="239"/>
      <c r="B52" s="240" t="s">
        <v>73</v>
      </c>
      <c r="C52" s="226"/>
      <c r="D52" s="29">
        <f t="shared" si="0"/>
        <v>37</v>
      </c>
      <c r="E52" s="30">
        <v>2115.6</v>
      </c>
      <c r="F52" s="30">
        <v>3843.1</v>
      </c>
      <c r="G52" s="16"/>
    </row>
    <row r="53" spans="1:9" ht="18" customHeight="1">
      <c r="A53" s="224" t="s">
        <v>74</v>
      </c>
      <c r="B53" s="225"/>
      <c r="C53" s="226"/>
      <c r="D53" s="29">
        <f t="shared" si="0"/>
        <v>38</v>
      </c>
      <c r="E53" s="30">
        <v>6000</v>
      </c>
      <c r="F53" s="30">
        <v>5900</v>
      </c>
      <c r="G53" s="16"/>
    </row>
    <row r="54" spans="1:9" ht="18" customHeight="1">
      <c r="A54" s="224" t="s">
        <v>75</v>
      </c>
      <c r="B54" s="225"/>
      <c r="C54" s="226"/>
      <c r="D54" s="29">
        <f t="shared" si="0"/>
        <v>39</v>
      </c>
      <c r="E54" s="34">
        <f>E41+E42+E43+E44+E45+E47+E53</f>
        <v>166638.6</v>
      </c>
      <c r="F54" s="34">
        <f>F41+F42+F43+F44+F45+F47+F53</f>
        <v>165732.20000000001</v>
      </c>
      <c r="G54" s="16">
        <f>G41+G42+G43+G44+G45+G47+G53</f>
        <v>0</v>
      </c>
    </row>
    <row r="55" spans="1:9" ht="30.75" customHeight="1">
      <c r="A55" s="241" t="s">
        <v>76</v>
      </c>
      <c r="B55" s="242"/>
      <c r="C55" s="242"/>
      <c r="D55" s="35">
        <f t="shared" si="0"/>
        <v>40</v>
      </c>
      <c r="E55" s="36">
        <v>0</v>
      </c>
      <c r="F55" s="36">
        <v>0</v>
      </c>
      <c r="G55" s="37">
        <v>0</v>
      </c>
    </row>
    <row r="56" spans="1:9" ht="18" customHeight="1">
      <c r="A56" s="243" t="s">
        <v>77</v>
      </c>
      <c r="B56" s="244"/>
      <c r="C56" s="245"/>
      <c r="D56" s="35">
        <f t="shared" si="0"/>
        <v>41</v>
      </c>
      <c r="E56" s="38">
        <f>E54+E55</f>
        <v>166638.6</v>
      </c>
      <c r="F56" s="38">
        <f>F54+F55</f>
        <v>165732.20000000001</v>
      </c>
      <c r="G56" s="37">
        <f>G54+G55</f>
        <v>0</v>
      </c>
    </row>
    <row r="57" spans="1:9" ht="18" customHeight="1">
      <c r="A57" s="246" t="s">
        <v>67</v>
      </c>
      <c r="B57" s="248" t="s">
        <v>78</v>
      </c>
      <c r="C57" s="249"/>
      <c r="D57" s="35">
        <f t="shared" si="0"/>
        <v>42</v>
      </c>
      <c r="E57" s="39">
        <v>1300</v>
      </c>
      <c r="F57" s="39">
        <v>1300</v>
      </c>
      <c r="G57" s="37"/>
    </row>
    <row r="58" spans="1:9" ht="18" customHeight="1">
      <c r="A58" s="247"/>
      <c r="B58" s="249" t="s">
        <v>79</v>
      </c>
      <c r="C58" s="250"/>
      <c r="D58" s="35">
        <f t="shared" si="0"/>
        <v>43</v>
      </c>
      <c r="E58" s="40">
        <v>0</v>
      </c>
      <c r="F58" s="40">
        <v>0</v>
      </c>
      <c r="G58" s="37">
        <v>0</v>
      </c>
    </row>
    <row r="59" spans="1:9" ht="18" customHeight="1">
      <c r="A59" s="251" t="s">
        <v>80</v>
      </c>
      <c r="B59" s="252"/>
      <c r="C59" s="253"/>
      <c r="D59" s="35">
        <f t="shared" si="0"/>
        <v>44</v>
      </c>
      <c r="E59" s="41">
        <v>1800</v>
      </c>
      <c r="F59" s="41">
        <f>F60+F61</f>
        <v>1800</v>
      </c>
      <c r="G59" s="37"/>
    </row>
    <row r="60" spans="1:9" ht="18" customHeight="1">
      <c r="A60" s="254" t="s">
        <v>81</v>
      </c>
      <c r="B60" s="255"/>
      <c r="C60" s="256"/>
      <c r="D60" s="35">
        <f t="shared" si="0"/>
        <v>45</v>
      </c>
      <c r="E60" s="39">
        <v>0</v>
      </c>
      <c r="F60" s="39">
        <v>0</v>
      </c>
      <c r="G60" s="37">
        <v>0</v>
      </c>
    </row>
    <row r="61" spans="1:9" ht="18" customHeight="1">
      <c r="A61" s="254" t="s">
        <v>82</v>
      </c>
      <c r="B61" s="255"/>
      <c r="C61" s="256"/>
      <c r="D61" s="35">
        <f t="shared" si="0"/>
        <v>46</v>
      </c>
      <c r="E61" s="38">
        <v>1800</v>
      </c>
      <c r="F61" s="38">
        <v>1800</v>
      </c>
      <c r="G61" s="37"/>
    </row>
    <row r="62" spans="1:9" ht="18" customHeight="1">
      <c r="A62" s="257" t="s">
        <v>51</v>
      </c>
      <c r="B62" s="250" t="s">
        <v>83</v>
      </c>
      <c r="C62" s="250"/>
      <c r="D62" s="35">
        <f t="shared" si="0"/>
        <v>47</v>
      </c>
      <c r="E62" s="39">
        <v>1373.7</v>
      </c>
      <c r="F62" s="39">
        <v>1356.5</v>
      </c>
      <c r="G62" s="37">
        <v>0</v>
      </c>
    </row>
    <row r="63" spans="1:9" ht="18" customHeight="1">
      <c r="A63" s="257"/>
      <c r="B63" s="250" t="s">
        <v>84</v>
      </c>
      <c r="C63" s="250"/>
      <c r="D63" s="35">
        <f t="shared" si="0"/>
        <v>48</v>
      </c>
      <c r="E63" s="39">
        <f>E61-E62</f>
        <v>426.29999999999995</v>
      </c>
      <c r="F63" s="39">
        <f>F61-F62</f>
        <v>443.5</v>
      </c>
      <c r="G63" s="37"/>
    </row>
    <row r="64" spans="1:9" ht="18.75" customHeight="1">
      <c r="A64" s="264" t="s">
        <v>85</v>
      </c>
      <c r="B64" s="265"/>
      <c r="C64" s="266"/>
      <c r="D64" s="35">
        <f t="shared" si="0"/>
        <v>49</v>
      </c>
      <c r="E64" s="42">
        <f>E11-E39</f>
        <v>8.7999999999883585</v>
      </c>
      <c r="F64" s="42">
        <f>F11-F39</f>
        <v>99.299999999988358</v>
      </c>
      <c r="G64" s="43">
        <f>G11-G39</f>
        <v>0</v>
      </c>
    </row>
    <row r="65" spans="1:8" ht="18.75" customHeight="1">
      <c r="A65" s="264" t="s">
        <v>86</v>
      </c>
      <c r="B65" s="265"/>
      <c r="C65" s="266"/>
      <c r="D65" s="35">
        <f t="shared" si="0"/>
        <v>50</v>
      </c>
      <c r="E65" s="39">
        <v>150</v>
      </c>
      <c r="F65" s="39">
        <v>150</v>
      </c>
      <c r="G65" s="37"/>
    </row>
    <row r="66" spans="1:8" ht="18" customHeight="1">
      <c r="A66" s="267" t="s">
        <v>87</v>
      </c>
      <c r="B66" s="268"/>
      <c r="C66" s="269"/>
      <c r="D66" s="35">
        <f t="shared" si="0"/>
        <v>51</v>
      </c>
      <c r="E66" s="39">
        <v>100</v>
      </c>
      <c r="F66" s="39">
        <v>100</v>
      </c>
      <c r="G66" s="37"/>
    </row>
    <row r="67" spans="1:8" ht="18.75" customHeight="1">
      <c r="A67" s="264" t="s">
        <v>88</v>
      </c>
      <c r="B67" s="265"/>
      <c r="C67" s="266"/>
      <c r="D67" s="35">
        <f t="shared" si="0"/>
        <v>52</v>
      </c>
      <c r="E67" s="39">
        <v>100</v>
      </c>
      <c r="F67" s="39">
        <v>100</v>
      </c>
      <c r="G67" s="37"/>
    </row>
    <row r="68" spans="1:8" ht="18" customHeight="1">
      <c r="A68" s="267" t="s">
        <v>89</v>
      </c>
      <c r="B68" s="268"/>
      <c r="C68" s="269"/>
      <c r="D68" s="35">
        <f t="shared" si="0"/>
        <v>53</v>
      </c>
      <c r="E68" s="39">
        <v>0</v>
      </c>
      <c r="F68" s="39">
        <v>0</v>
      </c>
      <c r="G68" s="37">
        <v>0</v>
      </c>
    </row>
    <row r="69" spans="1:8" ht="18.75" customHeight="1">
      <c r="A69" s="264" t="s">
        <v>90</v>
      </c>
      <c r="B69" s="265"/>
      <c r="C69" s="266"/>
      <c r="D69" s="35">
        <f t="shared" si="0"/>
        <v>54</v>
      </c>
      <c r="E69" s="42">
        <f>E64+E65-E67</f>
        <v>58.799999999988358</v>
      </c>
      <c r="F69" s="42">
        <f>F64+F65-F67</f>
        <v>149.29999999998836</v>
      </c>
      <c r="G69" s="43">
        <f>G64+G65-G67</f>
        <v>0</v>
      </c>
    </row>
    <row r="70" spans="1:8" ht="18.75" customHeight="1">
      <c r="A70" s="258" t="s">
        <v>91</v>
      </c>
      <c r="B70" s="259"/>
      <c r="C70" s="260"/>
      <c r="D70" s="35">
        <f t="shared" si="0"/>
        <v>55</v>
      </c>
      <c r="E70" s="39">
        <v>0</v>
      </c>
      <c r="F70" s="39">
        <v>0</v>
      </c>
      <c r="G70" s="37">
        <v>0</v>
      </c>
    </row>
    <row r="71" spans="1:8" ht="18.75" customHeight="1">
      <c r="A71" s="258" t="s">
        <v>92</v>
      </c>
      <c r="B71" s="259"/>
      <c r="C71" s="260"/>
      <c r="D71" s="35">
        <f t="shared" si="0"/>
        <v>56</v>
      </c>
      <c r="E71" s="39">
        <v>0</v>
      </c>
      <c r="F71" s="39">
        <v>0</v>
      </c>
      <c r="G71" s="37">
        <v>0</v>
      </c>
    </row>
    <row r="72" spans="1:8" ht="19.5" customHeight="1" thickBot="1">
      <c r="A72" s="261" t="s">
        <v>93</v>
      </c>
      <c r="B72" s="262"/>
      <c r="C72" s="263"/>
      <c r="D72" s="66">
        <f t="shared" si="0"/>
        <v>57</v>
      </c>
      <c r="E72" s="44">
        <f>E69-E70-E71</f>
        <v>58.799999999988358</v>
      </c>
      <c r="F72" s="44">
        <f>F69-F70-F71</f>
        <v>149.29999999998836</v>
      </c>
      <c r="G72" s="45">
        <f>G69-G70-G71</f>
        <v>0</v>
      </c>
    </row>
    <row r="73" spans="1:8">
      <c r="B73" s="193">
        <v>44362</v>
      </c>
    </row>
    <row r="75" spans="1:8">
      <c r="A75" s="180"/>
      <c r="B75" s="180"/>
      <c r="C75" s="180"/>
      <c r="D75" s="180"/>
      <c r="E75" s="180"/>
      <c r="F75" s="180"/>
      <c r="G75" s="180"/>
      <c r="H75" s="180"/>
    </row>
    <row r="76" spans="1:8">
      <c r="A76" s="180"/>
      <c r="B76" s="180"/>
      <c r="C76" s="180"/>
      <c r="D76" s="180"/>
      <c r="E76" s="180"/>
      <c r="F76" s="180"/>
      <c r="G76" s="180"/>
      <c r="H76" s="180"/>
    </row>
    <row r="77" spans="1:8">
      <c r="A77" s="180"/>
      <c r="B77" s="180" t="s">
        <v>94</v>
      </c>
      <c r="C77" s="180" t="s">
        <v>95</v>
      </c>
      <c r="D77" s="180" t="s">
        <v>96</v>
      </c>
      <c r="E77" s="180"/>
      <c r="F77" s="181" t="s">
        <v>97</v>
      </c>
      <c r="G77" s="180"/>
      <c r="H77" s="180"/>
    </row>
    <row r="78" spans="1:8">
      <c r="A78" s="180"/>
      <c r="B78" s="182">
        <v>44279</v>
      </c>
      <c r="C78" s="183">
        <v>5960.8</v>
      </c>
      <c r="D78" s="180" t="s">
        <v>98</v>
      </c>
      <c r="E78" s="180"/>
      <c r="F78" s="180" t="s">
        <v>99</v>
      </c>
      <c r="G78" s="180"/>
      <c r="H78" s="180"/>
    </row>
    <row r="79" spans="1:8">
      <c r="A79" s="180"/>
      <c r="B79" s="182">
        <v>44315</v>
      </c>
      <c r="C79" s="183">
        <v>117638.7</v>
      </c>
      <c r="D79" s="180" t="s">
        <v>100</v>
      </c>
      <c r="E79" s="180"/>
      <c r="F79" s="180" t="s">
        <v>101</v>
      </c>
      <c r="G79" s="180"/>
      <c r="H79" s="180"/>
    </row>
    <row r="80" spans="1:8">
      <c r="A80" s="180"/>
      <c r="B80" s="182">
        <v>44354</v>
      </c>
      <c r="C80" s="183">
        <v>1262.8</v>
      </c>
      <c r="D80" s="180" t="s">
        <v>102</v>
      </c>
      <c r="E80" s="180"/>
      <c r="F80" s="180" t="s">
        <v>99</v>
      </c>
      <c r="G80" s="180"/>
      <c r="H80" s="180"/>
    </row>
    <row r="81" spans="1:8">
      <c r="A81" s="180"/>
      <c r="B81" s="180" t="s">
        <v>103</v>
      </c>
      <c r="C81" s="184">
        <f>C78+C79</f>
        <v>123599.5</v>
      </c>
      <c r="D81" s="180"/>
      <c r="E81" s="180"/>
      <c r="F81" s="180"/>
      <c r="G81" s="180"/>
      <c r="H81" s="180"/>
    </row>
    <row r="82" spans="1:8">
      <c r="A82" s="180"/>
      <c r="B82" s="180"/>
      <c r="C82" s="180"/>
      <c r="D82" s="180"/>
      <c r="E82" s="180"/>
      <c r="F82" s="180"/>
      <c r="G82" s="180"/>
      <c r="H82" s="180"/>
    </row>
    <row r="83" spans="1:8">
      <c r="A83" s="180"/>
      <c r="B83" s="180"/>
      <c r="C83" s="180"/>
      <c r="D83" s="180"/>
      <c r="E83" s="180"/>
      <c r="F83" s="180"/>
      <c r="G83" s="180"/>
      <c r="H83" s="180"/>
    </row>
    <row r="84" spans="1:8">
      <c r="A84" s="180"/>
      <c r="B84" s="180"/>
      <c r="C84" s="180"/>
      <c r="D84" s="180"/>
      <c r="E84" s="180"/>
      <c r="F84" s="180"/>
      <c r="G84" s="180"/>
      <c r="H84" s="180"/>
    </row>
    <row r="85" spans="1:8">
      <c r="A85" s="180"/>
      <c r="B85" s="180"/>
      <c r="C85" s="180" t="s">
        <v>104</v>
      </c>
      <c r="D85" s="180"/>
      <c r="E85" s="180"/>
      <c r="F85" s="178">
        <v>730</v>
      </c>
      <c r="G85" s="180"/>
      <c r="H85" s="180"/>
    </row>
    <row r="86" spans="1:8">
      <c r="A86" s="180"/>
      <c r="B86" s="180"/>
      <c r="C86" s="180" t="s">
        <v>105</v>
      </c>
      <c r="D86" s="180"/>
      <c r="E86" s="180"/>
      <c r="F86" s="178">
        <v>683.1</v>
      </c>
      <c r="G86" s="180"/>
      <c r="H86" s="180"/>
    </row>
    <row r="87" spans="1:8">
      <c r="A87" s="180"/>
      <c r="B87" s="180"/>
      <c r="C87" s="180" t="s">
        <v>106</v>
      </c>
      <c r="D87" s="180"/>
      <c r="E87" s="180"/>
      <c r="F87" s="178">
        <v>363.8</v>
      </c>
      <c r="G87" s="180"/>
      <c r="H87" s="185"/>
    </row>
    <row r="88" spans="1:8">
      <c r="A88" s="180"/>
      <c r="B88" s="180"/>
      <c r="C88" s="180"/>
      <c r="D88" s="180"/>
      <c r="E88" s="180"/>
      <c r="F88" s="179">
        <f>SUM(F85:F87)</f>
        <v>1776.8999999999999</v>
      </c>
      <c r="G88" s="180"/>
      <c r="H88" s="180"/>
    </row>
    <row r="89" spans="1:8">
      <c r="A89" s="180"/>
      <c r="B89" s="180"/>
      <c r="C89" s="180"/>
      <c r="D89" s="180"/>
      <c r="E89" s="180"/>
      <c r="F89" s="178"/>
      <c r="G89" s="180"/>
      <c r="H89" s="180"/>
    </row>
    <row r="90" spans="1:8">
      <c r="A90" s="180"/>
      <c r="B90" s="180"/>
      <c r="C90" s="180"/>
      <c r="D90" s="180"/>
      <c r="E90" s="180"/>
      <c r="F90" s="178"/>
      <c r="G90" s="180"/>
      <c r="H90" s="180"/>
    </row>
    <row r="91" spans="1:8">
      <c r="F91" s="31"/>
    </row>
    <row r="92" spans="1:8">
      <c r="F92" s="31"/>
    </row>
    <row r="96" spans="1:8">
      <c r="F96" s="47"/>
    </row>
  </sheetData>
  <mergeCells count="72">
    <mergeCell ref="A70:C70"/>
    <mergeCell ref="A71:C71"/>
    <mergeCell ref="A72:C72"/>
    <mergeCell ref="A64:C64"/>
    <mergeCell ref="A65:C65"/>
    <mergeCell ref="A66:C66"/>
    <mergeCell ref="A67:C67"/>
    <mergeCell ref="A68:C68"/>
    <mergeCell ref="A69:C69"/>
    <mergeCell ref="A59:C59"/>
    <mergeCell ref="A60:C60"/>
    <mergeCell ref="A61:C61"/>
    <mergeCell ref="A62:A63"/>
    <mergeCell ref="B62:C62"/>
    <mergeCell ref="B63:C63"/>
    <mergeCell ref="A53:C53"/>
    <mergeCell ref="A54:C54"/>
    <mergeCell ref="A55:C55"/>
    <mergeCell ref="A56:C56"/>
    <mergeCell ref="A57:A58"/>
    <mergeCell ref="B57:C57"/>
    <mergeCell ref="B58:C58"/>
    <mergeCell ref="A47:C47"/>
    <mergeCell ref="A48:A52"/>
    <mergeCell ref="B48:C48"/>
    <mergeCell ref="B50:C50"/>
    <mergeCell ref="B51:C51"/>
    <mergeCell ref="B52:C52"/>
    <mergeCell ref="A46:C46"/>
    <mergeCell ref="A34:C34"/>
    <mergeCell ref="A35:D35"/>
    <mergeCell ref="A37:D37"/>
    <mergeCell ref="A38:D38"/>
    <mergeCell ref="A39:C39"/>
    <mergeCell ref="A40:C40"/>
    <mergeCell ref="A41:C41"/>
    <mergeCell ref="A42:C42"/>
    <mergeCell ref="A43:C43"/>
    <mergeCell ref="A44:C44"/>
    <mergeCell ref="A45:C45"/>
    <mergeCell ref="A27:C27"/>
    <mergeCell ref="A28:C28"/>
    <mergeCell ref="A29:C29"/>
    <mergeCell ref="A30:C30"/>
    <mergeCell ref="A31:A33"/>
    <mergeCell ref="B31:C31"/>
    <mergeCell ref="B32:C32"/>
    <mergeCell ref="B33:C33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14:C14"/>
    <mergeCell ref="A1:C1"/>
    <mergeCell ref="A2:C2"/>
    <mergeCell ref="A3:F3"/>
    <mergeCell ref="A4:F4"/>
    <mergeCell ref="A5:F5"/>
    <mergeCell ref="A7:D7"/>
    <mergeCell ref="A9:D9"/>
    <mergeCell ref="A10:D10"/>
    <mergeCell ref="A11:C11"/>
    <mergeCell ref="A12:C12"/>
    <mergeCell ref="A13:C13"/>
  </mergeCells>
  <conditionalFormatting sqref="G33">
    <cfRule type="cellIs" dxfId="71" priority="29" operator="greaterThan">
      <formula>$F$32</formula>
    </cfRule>
  </conditionalFormatting>
  <conditionalFormatting sqref="F21">
    <cfRule type="cellIs" dxfId="70" priority="26" stopIfTrue="1" operator="greaterThan">
      <formula>$F$20</formula>
    </cfRule>
  </conditionalFormatting>
  <conditionalFormatting sqref="F46">
    <cfRule type="expression" dxfId="69" priority="20">
      <formula>OR(AND(ISBLANK($F$45)=TRUE,ISBLANK($F$46)=FALSE),AND(ISBLANK($F$45)=FALSE,$F$46&gt;=$F$45))</formula>
    </cfRule>
    <cfRule type="cellIs" dxfId="68" priority="25" operator="greaterThan">
      <formula>$F$45</formula>
    </cfRule>
  </conditionalFormatting>
  <conditionalFormatting sqref="F66">
    <cfRule type="cellIs" dxfId="67" priority="24" operator="greaterThan">
      <formula>$F$65</formula>
    </cfRule>
  </conditionalFormatting>
  <conditionalFormatting sqref="F68">
    <cfRule type="cellIs" dxfId="66" priority="23" operator="greaterThan">
      <formula>$F$67</formula>
    </cfRule>
  </conditionalFormatting>
  <conditionalFormatting sqref="F15">
    <cfRule type="cellIs" dxfId="65" priority="22" operator="greaterThan">
      <formula>$F$14</formula>
    </cfRule>
  </conditionalFormatting>
  <conditionalFormatting sqref="F33">
    <cfRule type="cellIs" dxfId="64" priority="21" operator="greaterThan">
      <formula>$F$32</formula>
    </cfRule>
  </conditionalFormatting>
  <conditionalFormatting sqref="F47">
    <cfRule type="cellIs" dxfId="63" priority="27" operator="lessThan">
      <formula>$F$48+$F$50+$F$52+$F$51</formula>
    </cfRule>
  </conditionalFormatting>
  <conditionalFormatting sqref="F56:F57">
    <cfRule type="cellIs" dxfId="62" priority="28" operator="notEqual">
      <formula>#REF!+#REF!+#REF!</formula>
    </cfRule>
  </conditionalFormatting>
  <conditionalFormatting sqref="F58">
    <cfRule type="expression" dxfId="61" priority="19">
      <formula>$F$58&gt;$F$56</formula>
    </cfRule>
  </conditionalFormatting>
  <conditionalFormatting sqref="F25">
    <cfRule type="cellIs" dxfId="60" priority="18" stopIfTrue="1" operator="greaterThan">
      <formula>$F$24</formula>
    </cfRule>
  </conditionalFormatting>
  <conditionalFormatting sqref="F48">
    <cfRule type="expression" dxfId="59" priority="17">
      <formula>$F$48&lt;$F$49</formula>
    </cfRule>
  </conditionalFormatting>
  <conditionalFormatting sqref="F17">
    <cfRule type="cellIs" dxfId="58" priority="16" operator="greaterThan">
      <formula>$F$16</formula>
    </cfRule>
  </conditionalFormatting>
  <conditionalFormatting sqref="F56">
    <cfRule type="cellIs" dxfId="57" priority="15" operator="lessThan">
      <formula>$F$57+$F$58</formula>
    </cfRule>
  </conditionalFormatting>
  <conditionalFormatting sqref="E21">
    <cfRule type="cellIs" dxfId="56" priority="14" stopIfTrue="1" operator="greaterThan">
      <formula>$F$20</formula>
    </cfRule>
  </conditionalFormatting>
  <conditionalFormatting sqref="E15">
    <cfRule type="cellIs" dxfId="55" priority="13" operator="greaterThan">
      <formula>$F$14</formula>
    </cfRule>
  </conditionalFormatting>
  <conditionalFormatting sqref="E25">
    <cfRule type="cellIs" dxfId="54" priority="11" stopIfTrue="1" operator="greaterThan">
      <formula>$F$24</formula>
    </cfRule>
  </conditionalFormatting>
  <conditionalFormatting sqref="E17">
    <cfRule type="cellIs" dxfId="53" priority="10" operator="greaterThan">
      <formula>$F$16</formula>
    </cfRule>
  </conditionalFormatting>
  <conditionalFormatting sqref="E46">
    <cfRule type="expression" dxfId="52" priority="4">
      <formula>OR(AND(ISBLANK($F$45)=TRUE,ISBLANK($F$46)=FALSE),AND(ISBLANK($F$45)=FALSE,$F$46&gt;=$F$45))</formula>
    </cfRule>
    <cfRule type="cellIs" dxfId="51" priority="7" operator="greaterThan">
      <formula>$F$45</formula>
    </cfRule>
  </conditionalFormatting>
  <conditionalFormatting sqref="E66">
    <cfRule type="cellIs" dxfId="50" priority="6" operator="greaterThan">
      <formula>$F$65</formula>
    </cfRule>
  </conditionalFormatting>
  <conditionalFormatting sqref="E68">
    <cfRule type="cellIs" dxfId="49" priority="5" operator="greaterThan">
      <formula>$F$67</formula>
    </cfRule>
  </conditionalFormatting>
  <conditionalFormatting sqref="E47">
    <cfRule type="cellIs" dxfId="48" priority="8" operator="lessThan">
      <formula>$F$48+$F$50+$F$52+$F$51</formula>
    </cfRule>
  </conditionalFormatting>
  <conditionalFormatting sqref="E56:E57">
    <cfRule type="cellIs" dxfId="47" priority="9" operator="notEqual">
      <formula>#REF!+#REF!+#REF!</formula>
    </cfRule>
  </conditionalFormatting>
  <conditionalFormatting sqref="E58">
    <cfRule type="expression" dxfId="46" priority="3">
      <formula>$F$58&gt;$F$56</formula>
    </cfRule>
  </conditionalFormatting>
  <conditionalFormatting sqref="E48">
    <cfRule type="expression" dxfId="45" priority="2">
      <formula>$F$48&lt;$F$49</formula>
    </cfRule>
  </conditionalFormatting>
  <conditionalFormatting sqref="E56">
    <cfRule type="cellIs" dxfId="44" priority="1" operator="lessThan">
      <formula>$F$57+$F$58</formula>
    </cfRule>
  </conditionalFormatting>
  <dataValidations count="3">
    <dataValidation type="custom" allowBlank="1" showInputMessage="1" showErrorMessage="1" errorTitle="Znaki po przecinku" error="Wpisana wartość może mieć wyłącznie 1 znak po przecinku." sqref="F29 F55 F60:F63 F65:F68 F70:F71 F31:F33 F41:F53 F58 F15:F27 E63" xr:uid="{00000000-0002-0000-0000-000000000000}">
      <formula1>MOD(E15*10,1)=0</formula1>
    </dataValidation>
    <dataValidation allowBlank="1" showErrorMessage="1" sqref="A3:F3" xr:uid="{00000000-0002-0000-0000-000001000000}"/>
    <dataValidation type="custom" allowBlank="1" showInputMessage="1" showErrorMessage="1" sqref="F57" xr:uid="{00000000-0002-0000-0000-000002000000}">
      <formula1>MOD(F57*10,1)=0</formula1>
    </dataValidation>
  </dataValidations>
  <pageMargins left="0.31527777777777799" right="0.31527777777777799" top="0.74791666666666701" bottom="0.74791666666666701" header="0.51180555555555496" footer="0.51180555555555496"/>
  <pageSetup paperSize="9" scale="66" firstPageNumber="0" fitToHeight="0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8"/>
  <sheetViews>
    <sheetView topLeftCell="A14" zoomScaleNormal="100" workbookViewId="0">
      <selection sqref="A1:G38"/>
    </sheetView>
  </sheetViews>
  <sheetFormatPr defaultRowHeight="12.75"/>
  <cols>
    <col min="1" max="1" width="8.7109375" customWidth="1"/>
    <col min="2" max="2" width="6.140625" customWidth="1"/>
    <col min="3" max="3" width="10.28515625" customWidth="1"/>
    <col min="4" max="4" width="49.140625" customWidth="1"/>
    <col min="5" max="5" width="5.28515625" customWidth="1"/>
    <col min="6" max="6" width="20" customWidth="1"/>
    <col min="7" max="7" width="22.7109375" customWidth="1"/>
    <col min="8" max="8" width="15.42578125" hidden="1" customWidth="1"/>
    <col min="9" max="9" width="14" customWidth="1"/>
    <col min="10" max="10" width="15" hidden="1" customWidth="1"/>
    <col min="11" max="1026" width="8.7109375" customWidth="1"/>
  </cols>
  <sheetData>
    <row r="1" spans="1:10">
      <c r="A1" s="48" t="s">
        <v>2</v>
      </c>
      <c r="B1" s="49"/>
      <c r="C1" s="49"/>
      <c r="D1" s="50"/>
      <c r="E1" s="50"/>
      <c r="F1" s="50"/>
      <c r="G1" s="50"/>
    </row>
    <row r="2" spans="1:10" ht="15.75" customHeight="1">
      <c r="A2" s="237" t="s">
        <v>107</v>
      </c>
      <c r="B2" s="237"/>
      <c r="C2" s="237"/>
      <c r="D2" s="237"/>
      <c r="E2" s="237"/>
      <c r="F2" s="237"/>
      <c r="G2" s="237"/>
    </row>
    <row r="3" spans="1:10" ht="6.75" customHeight="1" thickBot="1">
      <c r="A3" s="51"/>
      <c r="B3" s="51"/>
      <c r="C3" s="51"/>
      <c r="D3" s="51"/>
      <c r="E3" s="51"/>
      <c r="F3" s="51"/>
      <c r="G3" s="52"/>
    </row>
    <row r="4" spans="1:10" ht="38.25" customHeight="1">
      <c r="A4" s="270" t="s">
        <v>108</v>
      </c>
      <c r="B4" s="271"/>
      <c r="C4" s="271"/>
      <c r="D4" s="271"/>
      <c r="E4" s="272"/>
      <c r="F4" s="53" t="s">
        <v>206</v>
      </c>
      <c r="G4" s="53" t="s">
        <v>8</v>
      </c>
      <c r="H4" s="54" t="s">
        <v>109</v>
      </c>
    </row>
    <row r="5" spans="1:10" ht="15.75" thickBot="1">
      <c r="A5" s="273">
        <v>1</v>
      </c>
      <c r="B5" s="274"/>
      <c r="C5" s="274"/>
      <c r="D5" s="274"/>
      <c r="E5" s="274"/>
      <c r="F5" s="55">
        <v>2</v>
      </c>
      <c r="G5" s="55">
        <v>3</v>
      </c>
      <c r="H5" s="56">
        <v>3</v>
      </c>
    </row>
    <row r="6" spans="1:10" ht="27.75" customHeight="1">
      <c r="A6" s="275" t="s">
        <v>110</v>
      </c>
      <c r="B6" s="278" t="s">
        <v>111</v>
      </c>
      <c r="C6" s="279"/>
      <c r="D6" s="280"/>
      <c r="E6" s="57" t="s">
        <v>11</v>
      </c>
      <c r="F6" s="60">
        <v>252751.9</v>
      </c>
      <c r="G6" s="60">
        <v>252574.5</v>
      </c>
      <c r="H6" s="58"/>
    </row>
    <row r="7" spans="1:10" ht="18" customHeight="1">
      <c r="A7" s="276"/>
      <c r="B7" s="281" t="s">
        <v>112</v>
      </c>
      <c r="C7" s="255"/>
      <c r="D7" s="256"/>
      <c r="E7" s="59" t="s">
        <v>13</v>
      </c>
      <c r="F7" s="60">
        <v>28017.7</v>
      </c>
      <c r="G7" s="60">
        <f>G8+G9+G10</f>
        <v>35609.199999999997</v>
      </c>
      <c r="H7" s="58">
        <f>H8+H9+H10</f>
        <v>0</v>
      </c>
      <c r="I7" s="61"/>
    </row>
    <row r="8" spans="1:10" ht="17.25" customHeight="1">
      <c r="A8" s="276"/>
      <c r="B8" s="282" t="s">
        <v>67</v>
      </c>
      <c r="C8" s="281" t="s">
        <v>113</v>
      </c>
      <c r="D8" s="256"/>
      <c r="E8" s="59" t="s">
        <v>15</v>
      </c>
      <c r="F8" s="60">
        <v>0</v>
      </c>
      <c r="G8" s="60">
        <v>4105.5</v>
      </c>
      <c r="H8" s="58">
        <v>0</v>
      </c>
    </row>
    <row r="9" spans="1:10" ht="29.25" customHeight="1">
      <c r="A9" s="276"/>
      <c r="B9" s="283"/>
      <c r="C9" s="281" t="s">
        <v>114</v>
      </c>
      <c r="D9" s="256"/>
      <c r="E9" s="59" t="s">
        <v>17</v>
      </c>
      <c r="F9" s="60">
        <v>28012.7</v>
      </c>
      <c r="G9" s="60">
        <v>31498.7</v>
      </c>
      <c r="H9" s="58"/>
    </row>
    <row r="10" spans="1:10" ht="15.75" customHeight="1">
      <c r="A10" s="276"/>
      <c r="B10" s="284"/>
      <c r="C10" s="281" t="s">
        <v>115</v>
      </c>
      <c r="D10" s="256"/>
      <c r="E10" s="59" t="s">
        <v>19</v>
      </c>
      <c r="F10" s="60">
        <v>5</v>
      </c>
      <c r="G10" s="60">
        <v>5</v>
      </c>
      <c r="H10" s="58"/>
    </row>
    <row r="11" spans="1:10" ht="17.25" customHeight="1">
      <c r="A11" s="276"/>
      <c r="B11" s="285" t="s">
        <v>116</v>
      </c>
      <c r="C11" s="285"/>
      <c r="D11" s="285"/>
      <c r="E11" s="59" t="s">
        <v>22</v>
      </c>
      <c r="F11" s="60">
        <v>7399.3</v>
      </c>
      <c r="G11" s="60">
        <v>7374.4</v>
      </c>
      <c r="H11" s="58">
        <f>H12</f>
        <v>0</v>
      </c>
    </row>
    <row r="12" spans="1:10" ht="16.5" customHeight="1">
      <c r="A12" s="276"/>
      <c r="B12" s="282" t="s">
        <v>67</v>
      </c>
      <c r="C12" s="285" t="s">
        <v>117</v>
      </c>
      <c r="D12" s="285"/>
      <c r="E12" s="59" t="s">
        <v>24</v>
      </c>
      <c r="F12" s="60">
        <v>0</v>
      </c>
      <c r="G12" s="60">
        <v>0</v>
      </c>
      <c r="H12" s="58"/>
    </row>
    <row r="13" spans="1:10" ht="15" customHeight="1">
      <c r="A13" s="276"/>
      <c r="B13" s="284"/>
      <c r="C13" s="285" t="s">
        <v>115</v>
      </c>
      <c r="D13" s="285"/>
      <c r="E13" s="59" t="s">
        <v>26</v>
      </c>
      <c r="F13" s="60">
        <v>5</v>
      </c>
      <c r="G13" s="60">
        <v>5</v>
      </c>
      <c r="H13" s="58"/>
    </row>
    <row r="14" spans="1:10" ht="14.25" customHeight="1" thickBot="1">
      <c r="A14" s="277"/>
      <c r="B14" s="286" t="s">
        <v>118</v>
      </c>
      <c r="C14" s="286"/>
      <c r="D14" s="286"/>
      <c r="E14" s="62" t="s">
        <v>28</v>
      </c>
      <c r="F14" s="63">
        <f>F6+F7-F11</f>
        <v>273370.3</v>
      </c>
      <c r="G14" s="63">
        <f>G6+G7-G11</f>
        <v>280809.3</v>
      </c>
      <c r="H14" s="58">
        <f>H6+H7-H11</f>
        <v>0</v>
      </c>
    </row>
    <row r="15" spans="1:10" ht="20.100000000000001" customHeight="1">
      <c r="A15" s="287" t="s">
        <v>119</v>
      </c>
      <c r="B15" s="290" t="s">
        <v>111</v>
      </c>
      <c r="C15" s="290"/>
      <c r="D15" s="290"/>
      <c r="E15" s="64">
        <f>E14+1</f>
        <v>10</v>
      </c>
      <c r="F15" s="165">
        <v>2353.4</v>
      </c>
      <c r="G15" s="165">
        <v>4276.6000000000004</v>
      </c>
      <c r="H15" s="58"/>
      <c r="I15" s="61"/>
      <c r="J15" s="26">
        <f>G15+G16-1239</f>
        <v>18560.2</v>
      </c>
    </row>
    <row r="16" spans="1:10" ht="20.100000000000001" customHeight="1">
      <c r="A16" s="288"/>
      <c r="B16" s="285" t="s">
        <v>112</v>
      </c>
      <c r="C16" s="285"/>
      <c r="D16" s="285"/>
      <c r="E16" s="35">
        <f>E15+1</f>
        <v>11</v>
      </c>
      <c r="F16" s="60">
        <v>14989.3</v>
      </c>
      <c r="G16" s="60">
        <v>15522.6</v>
      </c>
      <c r="H16" s="58"/>
      <c r="I16" s="65"/>
      <c r="J16" s="61"/>
    </row>
    <row r="17" spans="1:13" ht="20.100000000000001" customHeight="1">
      <c r="A17" s="288"/>
      <c r="B17" s="291" t="s">
        <v>207</v>
      </c>
      <c r="C17" s="292"/>
      <c r="D17" s="293"/>
      <c r="E17" s="35">
        <f t="shared" ref="E17:E18" si="0">E16+1</f>
        <v>12</v>
      </c>
      <c r="F17" s="60">
        <v>0</v>
      </c>
      <c r="G17" s="60">
        <v>0</v>
      </c>
      <c r="H17" s="174"/>
      <c r="I17" s="65"/>
      <c r="J17" s="61"/>
    </row>
    <row r="18" spans="1:13" ht="20.100000000000001" customHeight="1">
      <c r="A18" s="288"/>
      <c r="B18" s="285" t="s">
        <v>116</v>
      </c>
      <c r="C18" s="285"/>
      <c r="D18" s="285"/>
      <c r="E18" s="35">
        <f t="shared" si="0"/>
        <v>13</v>
      </c>
      <c r="F18" s="60">
        <v>15491</v>
      </c>
      <c r="G18" s="60">
        <v>16627.099999999999</v>
      </c>
      <c r="H18" s="58"/>
      <c r="I18" s="61"/>
      <c r="J18" s="61"/>
    </row>
    <row r="19" spans="1:13" ht="20.100000000000001" customHeight="1" thickBot="1">
      <c r="A19" s="289"/>
      <c r="B19" s="286" t="s">
        <v>120</v>
      </c>
      <c r="C19" s="286"/>
      <c r="D19" s="286"/>
      <c r="E19" s="66">
        <f>E18+1</f>
        <v>14</v>
      </c>
      <c r="F19" s="72">
        <f>F15+F16-F18</f>
        <v>1851.7000000000007</v>
      </c>
      <c r="G19" s="72">
        <f>G15+G16-G18</f>
        <v>3172.1000000000022</v>
      </c>
      <c r="H19" s="58">
        <f>H15+H16-H18</f>
        <v>0</v>
      </c>
      <c r="I19" s="65"/>
      <c r="J19" s="47">
        <f>'[1]ZFŚS ostateczny czerwiec'!B20</f>
        <v>1089649.45</v>
      </c>
    </row>
    <row r="20" spans="1:13" ht="17.100000000000001" customHeight="1">
      <c r="A20" s="287" t="s">
        <v>121</v>
      </c>
      <c r="B20" s="290" t="s">
        <v>111</v>
      </c>
      <c r="C20" s="290"/>
      <c r="D20" s="290"/>
      <c r="E20" s="64">
        <f>E19+1</f>
        <v>15</v>
      </c>
      <c r="F20" s="165">
        <v>1249.7</v>
      </c>
      <c r="G20" s="165">
        <v>1355.3</v>
      </c>
      <c r="H20" s="58"/>
    </row>
    <row r="21" spans="1:13" ht="17.100000000000001" customHeight="1">
      <c r="A21" s="288"/>
      <c r="B21" s="285" t="s">
        <v>112</v>
      </c>
      <c r="C21" s="285"/>
      <c r="D21" s="285"/>
      <c r="E21" s="35">
        <f t="shared" ref="E21:E38" si="1">E20+1</f>
        <v>16</v>
      </c>
      <c r="F21" s="60">
        <v>3984.3</v>
      </c>
      <c r="G21" s="60">
        <v>4073.5</v>
      </c>
      <c r="H21" s="58">
        <v>0</v>
      </c>
      <c r="L21" s="26"/>
    </row>
    <row r="22" spans="1:13" ht="17.100000000000001" customHeight="1">
      <c r="A22" s="288"/>
      <c r="B22" s="285" t="s">
        <v>116</v>
      </c>
      <c r="C22" s="285"/>
      <c r="D22" s="285"/>
      <c r="E22" s="35">
        <f t="shared" si="1"/>
        <v>17</v>
      </c>
      <c r="F22" s="60">
        <v>4144.3999999999996</v>
      </c>
      <c r="G22" s="60">
        <v>4423.6000000000004</v>
      </c>
      <c r="H22" s="58">
        <v>0</v>
      </c>
    </row>
    <row r="23" spans="1:13" ht="17.100000000000001" customHeight="1" thickBot="1">
      <c r="A23" s="289"/>
      <c r="B23" s="286" t="s">
        <v>122</v>
      </c>
      <c r="C23" s="286"/>
      <c r="D23" s="286"/>
      <c r="E23" s="66">
        <f t="shared" si="1"/>
        <v>18</v>
      </c>
      <c r="F23" s="72">
        <f>F20+F21-F22</f>
        <v>1089.6000000000004</v>
      </c>
      <c r="G23" s="72">
        <f>G20+G21-G22</f>
        <v>1005.1999999999998</v>
      </c>
      <c r="H23" s="58">
        <v>0</v>
      </c>
      <c r="M23" s="26"/>
    </row>
    <row r="24" spans="1:13" ht="17.100000000000001" customHeight="1">
      <c r="A24" s="294" t="s">
        <v>123</v>
      </c>
      <c r="B24" s="290" t="s">
        <v>111</v>
      </c>
      <c r="C24" s="290"/>
      <c r="D24" s="290"/>
      <c r="E24" s="67">
        <f t="shared" si="1"/>
        <v>19</v>
      </c>
      <c r="F24" s="166">
        <v>0.6</v>
      </c>
      <c r="G24" s="166">
        <v>0.6</v>
      </c>
      <c r="H24" s="58">
        <f>H20+H21-H23</f>
        <v>0</v>
      </c>
      <c r="K24" s="26"/>
    </row>
    <row r="25" spans="1:13" ht="17.100000000000001" customHeight="1">
      <c r="A25" s="295"/>
      <c r="B25" s="285" t="s">
        <v>112</v>
      </c>
      <c r="C25" s="285"/>
      <c r="D25" s="285"/>
      <c r="E25" s="35">
        <f t="shared" si="1"/>
        <v>20</v>
      </c>
      <c r="F25" s="60">
        <v>0</v>
      </c>
      <c r="G25" s="60">
        <v>0</v>
      </c>
      <c r="H25" s="58">
        <v>0</v>
      </c>
    </row>
    <row r="26" spans="1:13" ht="30" customHeight="1">
      <c r="A26" s="295"/>
      <c r="B26" s="297" t="s">
        <v>124</v>
      </c>
      <c r="C26" s="298"/>
      <c r="D26" s="299"/>
      <c r="E26" s="35">
        <f t="shared" si="1"/>
        <v>21</v>
      </c>
      <c r="F26" s="167">
        <v>0</v>
      </c>
      <c r="G26" s="167">
        <v>0</v>
      </c>
      <c r="H26" s="58">
        <v>0</v>
      </c>
      <c r="I26" s="26"/>
    </row>
    <row r="27" spans="1:13" ht="17.100000000000001" customHeight="1">
      <c r="A27" s="295"/>
      <c r="B27" s="285" t="s">
        <v>116</v>
      </c>
      <c r="C27" s="285"/>
      <c r="D27" s="285"/>
      <c r="E27" s="35">
        <f t="shared" si="1"/>
        <v>22</v>
      </c>
      <c r="F27" s="60">
        <v>0</v>
      </c>
      <c r="G27" s="60">
        <v>0</v>
      </c>
      <c r="H27" s="58">
        <v>0</v>
      </c>
    </row>
    <row r="28" spans="1:13" ht="17.100000000000001" customHeight="1" thickBot="1">
      <c r="A28" s="296"/>
      <c r="B28" s="286" t="s">
        <v>125</v>
      </c>
      <c r="C28" s="286"/>
      <c r="D28" s="286"/>
      <c r="E28" s="66">
        <f t="shared" si="1"/>
        <v>23</v>
      </c>
      <c r="F28" s="72">
        <v>0.6</v>
      </c>
      <c r="G28" s="72">
        <f>G24+G25-G27</f>
        <v>0.6</v>
      </c>
      <c r="H28" s="58">
        <v>0</v>
      </c>
    </row>
    <row r="29" spans="1:13" ht="13.5" customHeight="1">
      <c r="A29" s="304" t="s">
        <v>126</v>
      </c>
      <c r="B29" s="306" t="s">
        <v>127</v>
      </c>
      <c r="C29" s="306"/>
      <c r="D29" s="306"/>
      <c r="E29" s="64">
        <f t="shared" si="1"/>
        <v>24</v>
      </c>
      <c r="F29" s="168">
        <v>37.9</v>
      </c>
      <c r="G29" s="168">
        <v>81.099999999999994</v>
      </c>
    </row>
    <row r="30" spans="1:13" ht="20.25" customHeight="1">
      <c r="A30" s="304"/>
      <c r="B30" s="285" t="s">
        <v>128</v>
      </c>
      <c r="C30" s="285"/>
      <c r="D30" s="285"/>
      <c r="E30" s="35">
        <f t="shared" si="1"/>
        <v>25</v>
      </c>
      <c r="F30" s="168">
        <v>592.1</v>
      </c>
      <c r="G30" s="168">
        <v>561.4</v>
      </c>
      <c r="I30" s="186" t="s">
        <v>129</v>
      </c>
      <c r="J30" s="177"/>
      <c r="K30" s="177"/>
      <c r="L30" s="177"/>
      <c r="M30" s="177"/>
    </row>
    <row r="31" spans="1:13" ht="17.100000000000001" customHeight="1">
      <c r="A31" s="305"/>
      <c r="B31" s="285" t="s">
        <v>130</v>
      </c>
      <c r="C31" s="285"/>
      <c r="D31" s="285"/>
      <c r="E31" s="35">
        <f t="shared" si="1"/>
        <v>26</v>
      </c>
      <c r="F31" s="60">
        <v>546</v>
      </c>
      <c r="G31" s="60">
        <v>546</v>
      </c>
      <c r="H31" s="58">
        <v>0</v>
      </c>
    </row>
    <row r="32" spans="1:13" ht="17.100000000000001" customHeight="1" thickBot="1">
      <c r="A32" s="296"/>
      <c r="B32" s="286" t="s">
        <v>131</v>
      </c>
      <c r="C32" s="286"/>
      <c r="D32" s="286"/>
      <c r="E32" s="66">
        <f t="shared" si="1"/>
        <v>27</v>
      </c>
      <c r="F32" s="72">
        <f>F29+F30-F31</f>
        <v>84</v>
      </c>
      <c r="G32" s="72">
        <f>G29+G30-G31</f>
        <v>96.5</v>
      </c>
      <c r="H32" s="58">
        <v>0</v>
      </c>
    </row>
    <row r="33" spans="1:8" ht="17.100000000000001" customHeight="1">
      <c r="A33" s="68"/>
      <c r="B33" s="68"/>
      <c r="C33" s="68"/>
      <c r="D33" s="68"/>
      <c r="E33" s="68"/>
      <c r="F33" s="68"/>
      <c r="G33" s="69"/>
      <c r="H33" s="58">
        <v>0</v>
      </c>
    </row>
    <row r="34" spans="1:8" ht="17.100000000000001" customHeight="1" thickBot="1">
      <c r="A34" s="300" t="s">
        <v>132</v>
      </c>
      <c r="B34" s="300"/>
      <c r="C34" s="300"/>
      <c r="D34" s="300"/>
      <c r="E34" s="300"/>
      <c r="F34" s="300"/>
      <c r="G34" s="300"/>
      <c r="H34" s="58">
        <v>0</v>
      </c>
    </row>
    <row r="35" spans="1:8" ht="15.75">
      <c r="A35" s="301" t="s">
        <v>133</v>
      </c>
      <c r="B35" s="290" t="s">
        <v>127</v>
      </c>
      <c r="C35" s="290"/>
      <c r="D35" s="290"/>
      <c r="E35" s="64">
        <f>E32+1</f>
        <v>28</v>
      </c>
      <c r="F35" s="70">
        <v>0</v>
      </c>
      <c r="G35" s="70">
        <v>0</v>
      </c>
    </row>
    <row r="36" spans="1:8" ht="15.75">
      <c r="A36" s="302"/>
      <c r="B36" s="285" t="s">
        <v>128</v>
      </c>
      <c r="C36" s="285"/>
      <c r="D36" s="285"/>
      <c r="E36" s="35">
        <f t="shared" si="1"/>
        <v>29</v>
      </c>
      <c r="F36" s="71">
        <v>0</v>
      </c>
      <c r="G36" s="71">
        <v>0</v>
      </c>
    </row>
    <row r="37" spans="1:8" ht="15.75">
      <c r="A37" s="302"/>
      <c r="B37" s="285" t="s">
        <v>130</v>
      </c>
      <c r="C37" s="285"/>
      <c r="D37" s="285"/>
      <c r="E37" s="35">
        <f t="shared" si="1"/>
        <v>30</v>
      </c>
      <c r="F37" s="71">
        <v>0</v>
      </c>
      <c r="G37" s="71">
        <v>0</v>
      </c>
    </row>
    <row r="38" spans="1:8" ht="16.5" thickBot="1">
      <c r="A38" s="303"/>
      <c r="B38" s="286" t="s">
        <v>131</v>
      </c>
      <c r="C38" s="286"/>
      <c r="D38" s="286"/>
      <c r="E38" s="66">
        <f t="shared" si="1"/>
        <v>31</v>
      </c>
      <c r="F38" s="72">
        <v>0</v>
      </c>
      <c r="G38" s="72">
        <f>G35+G36-G37</f>
        <v>0</v>
      </c>
    </row>
    <row r="41" spans="1:8">
      <c r="C41" s="193">
        <v>44362</v>
      </c>
    </row>
    <row r="46" spans="1:8" hidden="1">
      <c r="D46">
        <f>4857.4-720-128.7</f>
        <v>4008.7</v>
      </c>
    </row>
    <row r="47" spans="1:8" hidden="1"/>
    <row r="48" spans="1:8" hidden="1"/>
  </sheetData>
  <mergeCells count="43">
    <mergeCell ref="A29:A32"/>
    <mergeCell ref="B29:D29"/>
    <mergeCell ref="B30:D30"/>
    <mergeCell ref="B31:D31"/>
    <mergeCell ref="B32:D32"/>
    <mergeCell ref="A34:G34"/>
    <mergeCell ref="A35:A38"/>
    <mergeCell ref="B35:D35"/>
    <mergeCell ref="B36:D36"/>
    <mergeCell ref="B37:D37"/>
    <mergeCell ref="B38:D38"/>
    <mergeCell ref="B22:D22"/>
    <mergeCell ref="B23:D23"/>
    <mergeCell ref="A24:A28"/>
    <mergeCell ref="B24:D24"/>
    <mergeCell ref="B25:D25"/>
    <mergeCell ref="B26:D26"/>
    <mergeCell ref="B27:D27"/>
    <mergeCell ref="B28:D28"/>
    <mergeCell ref="A20:A23"/>
    <mergeCell ref="B20:D20"/>
    <mergeCell ref="B21:D21"/>
    <mergeCell ref="A15:A19"/>
    <mergeCell ref="B15:D15"/>
    <mergeCell ref="B16:D16"/>
    <mergeCell ref="B18:D18"/>
    <mergeCell ref="B19:D19"/>
    <mergeCell ref="B17:D17"/>
    <mergeCell ref="A2:G2"/>
    <mergeCell ref="A4:E4"/>
    <mergeCell ref="A5:E5"/>
    <mergeCell ref="A6:A14"/>
    <mergeCell ref="B6:D6"/>
    <mergeCell ref="B7:D7"/>
    <mergeCell ref="B8:B10"/>
    <mergeCell ref="C8:D8"/>
    <mergeCell ref="C9:D9"/>
    <mergeCell ref="C10:D10"/>
    <mergeCell ref="B11:D11"/>
    <mergeCell ref="B12:B13"/>
    <mergeCell ref="C12:D12"/>
    <mergeCell ref="C13:D13"/>
    <mergeCell ref="B14:D14"/>
  </mergeCells>
  <conditionalFormatting sqref="G8">
    <cfRule type="expression" dxfId="43" priority="15">
      <formula>IF($G$12&gt;0,$G$8&gt;0)</formula>
    </cfRule>
    <cfRule type="expression" dxfId="42" priority="16">
      <formula>IF($G$12=0,$G$8=0)</formula>
    </cfRule>
  </conditionalFormatting>
  <conditionalFormatting sqref="G7">
    <cfRule type="cellIs" dxfId="41" priority="18" stopIfTrue="1" operator="lessThan">
      <formula>$G$8+$G$9+$G$10</formula>
    </cfRule>
  </conditionalFormatting>
  <conditionalFormatting sqref="G11">
    <cfRule type="cellIs" dxfId="40" priority="17" stopIfTrue="1" operator="lessThan">
      <formula>$G$12+$G$13</formula>
    </cfRule>
  </conditionalFormatting>
  <conditionalFormatting sqref="G25">
    <cfRule type="cellIs" dxfId="39" priority="14" operator="lessThan">
      <formula>$G$26</formula>
    </cfRule>
  </conditionalFormatting>
  <conditionalFormatting sqref="G30">
    <cfRule type="cellIs" dxfId="38" priority="19" operator="lessThan">
      <formula>#REF!</formula>
    </cfRule>
  </conditionalFormatting>
  <conditionalFormatting sqref="G6">
    <cfRule type="cellIs" dxfId="37" priority="11" stopIfTrue="1" operator="lessThan">
      <formula>$G$8+$G$9+$G$10</formula>
    </cfRule>
  </conditionalFormatting>
  <conditionalFormatting sqref="F6">
    <cfRule type="cellIs" dxfId="36" priority="9" stopIfTrue="1" operator="lessThan">
      <formula>$G$8+$G$9+$G$10</formula>
    </cfRule>
  </conditionalFormatting>
  <conditionalFormatting sqref="F8">
    <cfRule type="expression" dxfId="35" priority="5">
      <formula>IF($G$12&gt;0,$G$8&gt;0)</formula>
    </cfRule>
    <cfRule type="expression" dxfId="34" priority="6">
      <formula>IF($G$12=0,$G$8=0)</formula>
    </cfRule>
  </conditionalFormatting>
  <conditionalFormatting sqref="F11">
    <cfRule type="cellIs" dxfId="33" priority="7" stopIfTrue="1" operator="lessThan">
      <formula>$G$12+$G$13</formula>
    </cfRule>
  </conditionalFormatting>
  <conditionalFormatting sqref="F25">
    <cfRule type="cellIs" dxfId="32" priority="2" operator="lessThan">
      <formula>$G$26</formula>
    </cfRule>
  </conditionalFormatting>
  <conditionalFormatting sqref="F30">
    <cfRule type="cellIs" dxfId="31" priority="1" operator="lessThan">
      <formula>#REF!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G20:G22 G24:G25 G27 G15:G18 G35:G37 G29:G31 G6:G13" xr:uid="{00000000-0002-0000-0100-000000000000}">
      <formula1>MOD(G6*10,1)=0</formula1>
    </dataValidation>
  </dataValidations>
  <pageMargins left="0.70833333333333304" right="0.70833333333333304" top="0.74791666666666701" bottom="0.74791666666666701" header="0.51180555555555496" footer="0.51180555555555496"/>
  <pageSetup paperSize="9" scale="54" firstPageNumber="0" fitToHeight="0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3" operator="lessThan" id="{BBCBC2A3-7320-4779-A69F-92C42BDE7F90}">
            <xm:f>'\\uwb-adm-01\DokumentyUWB$\a.jarzembska\Moje dokumenty\EXCEL\[plan ministerialny.xlsx]dział I'!#REF!</xm:f>
            <x14:dxf>
              <fill>
                <patternFill>
                  <bgColor rgb="FFFF0000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cellIs" priority="12" operator="lessThan" id="{AC81F042-7707-4478-A387-C6EB0FAEE34A}">
            <xm:f>'\\uwb-adm-01\DokumentyUWB$\a.jarzembska\Moje dokumenty\EXCEL\[plan ministerialny.xlsx]dział I'!#REF!</xm:f>
            <x14:dxf>
              <fill>
                <patternFill>
                  <bgColor rgb="FFFF0000"/>
                </patternFill>
              </fill>
            </x14:dxf>
          </x14:cfRule>
          <xm:sqref>G16:G17</xm:sqref>
        </x14:conditionalFormatting>
        <x14:conditionalFormatting xmlns:xm="http://schemas.microsoft.com/office/excel/2006/main">
          <x14:cfRule type="cellIs" priority="4" operator="lessThan" id="{6B263010-D517-4782-A44B-56C41A20F1DF}">
            <xm:f>'\\uwb-adm-01\DokumentyUWB$\a.jarzembska\Moje dokumenty\EXCEL\[plan ministerialny.xlsx]dział I'!#REF!</xm:f>
            <x14:dxf>
              <fill>
                <patternFill>
                  <bgColor rgb="FFFF0000"/>
                </patternFill>
              </fill>
            </x14:dxf>
          </x14:cfRule>
          <xm:sqref>F16:F17</xm:sqref>
        </x14:conditionalFormatting>
        <x14:conditionalFormatting xmlns:xm="http://schemas.microsoft.com/office/excel/2006/main">
          <x14:cfRule type="cellIs" priority="3" operator="lessThan" id="{9C44DDCB-E437-4C80-B091-E14A660A9B33}">
            <xm:f>'\\uwb-adm-01\DokumentyUWB$\a.jarzembska\Moje dokumenty\EXCEL\[plan ministerialny.xlsx]dział I'!#REF!</xm:f>
            <x14:dxf>
              <fill>
                <patternFill>
                  <bgColor rgb="FFFF0000"/>
                </patternFill>
              </fill>
            </x14:dxf>
          </x14:cfRule>
          <xm:sqref>F21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K80"/>
  <sheetViews>
    <sheetView topLeftCell="A55" zoomScaleNormal="100" workbookViewId="0">
      <selection activeCell="B44" sqref="B44:K80"/>
    </sheetView>
  </sheetViews>
  <sheetFormatPr defaultRowHeight="12.75"/>
  <cols>
    <col min="1" max="1" width="1" customWidth="1"/>
    <col min="2" max="2" width="5" customWidth="1"/>
    <col min="3" max="3" width="14.5703125" customWidth="1"/>
    <col min="4" max="4" width="31.7109375" customWidth="1"/>
    <col min="5" max="5" width="9.5703125" customWidth="1"/>
    <col min="6" max="9" width="18.7109375" customWidth="1"/>
    <col min="10" max="10" width="19.28515625" customWidth="1"/>
    <col min="11" max="11" width="23.42578125" customWidth="1"/>
    <col min="12" max="1025" width="8.7109375" customWidth="1"/>
  </cols>
  <sheetData>
    <row r="1" spans="2:10" hidden="1"/>
    <row r="2" spans="2:10" ht="22.5" hidden="1" customHeight="1">
      <c r="B2" s="307" t="s">
        <v>134</v>
      </c>
      <c r="C2" s="307"/>
      <c r="D2" s="307"/>
      <c r="E2" s="307"/>
      <c r="F2" s="307"/>
    </row>
    <row r="3" spans="2:10" hidden="1"/>
    <row r="4" spans="2:10" ht="26.25" hidden="1" customHeight="1">
      <c r="B4" s="308" t="s">
        <v>108</v>
      </c>
      <c r="C4" s="308"/>
      <c r="D4" s="308"/>
      <c r="E4" s="308" t="s">
        <v>135</v>
      </c>
      <c r="F4" s="309" t="s">
        <v>136</v>
      </c>
      <c r="G4" s="308" t="s">
        <v>51</v>
      </c>
      <c r="H4" s="308"/>
      <c r="I4" s="308"/>
    </row>
    <row r="5" spans="2:10" ht="26.25" hidden="1" customHeight="1">
      <c r="B5" s="308"/>
      <c r="C5" s="308"/>
      <c r="D5" s="308"/>
      <c r="E5" s="308"/>
      <c r="F5" s="309"/>
      <c r="G5" s="308" t="s">
        <v>137</v>
      </c>
      <c r="H5" s="74" t="s">
        <v>67</v>
      </c>
      <c r="I5" s="310" t="s">
        <v>138</v>
      </c>
    </row>
    <row r="6" spans="2:10" ht="26.25" hidden="1" customHeight="1">
      <c r="B6" s="308"/>
      <c r="C6" s="308"/>
      <c r="D6" s="308"/>
      <c r="E6" s="308"/>
      <c r="F6" s="309"/>
      <c r="G6" s="308"/>
      <c r="H6" s="74" t="s">
        <v>139</v>
      </c>
      <c r="I6" s="310"/>
    </row>
    <row r="7" spans="2:10" hidden="1">
      <c r="B7" s="311">
        <v>1</v>
      </c>
      <c r="C7" s="311"/>
      <c r="D7" s="311"/>
      <c r="E7" s="56">
        <v>2</v>
      </c>
      <c r="F7" s="56">
        <v>3</v>
      </c>
      <c r="G7" s="56">
        <v>4</v>
      </c>
      <c r="H7" s="56">
        <v>5</v>
      </c>
      <c r="I7" s="56">
        <v>6</v>
      </c>
    </row>
    <row r="8" spans="2:10" ht="21.75" hidden="1" customHeight="1">
      <c r="B8" s="312" t="s">
        <v>140</v>
      </c>
      <c r="C8" s="312"/>
      <c r="D8" s="312"/>
      <c r="E8" s="312"/>
      <c r="F8" s="312"/>
      <c r="G8" s="312"/>
      <c r="H8" s="312"/>
      <c r="I8" s="312"/>
    </row>
    <row r="9" spans="2:10" ht="31.5" hidden="1" customHeight="1">
      <c r="B9" s="313" t="s">
        <v>141</v>
      </c>
      <c r="C9" s="313"/>
      <c r="D9" s="314" t="s">
        <v>11</v>
      </c>
      <c r="E9" s="315">
        <f>E11+E16</f>
        <v>0</v>
      </c>
      <c r="F9" s="315">
        <f>G9+I9</f>
        <v>0</v>
      </c>
      <c r="G9" s="315">
        <f>G11+G16</f>
        <v>0</v>
      </c>
      <c r="H9" s="315">
        <f>H11+H16</f>
        <v>0</v>
      </c>
      <c r="I9" s="315">
        <f>I16+I11</f>
        <v>0</v>
      </c>
    </row>
    <row r="10" spans="2:10" ht="15.75" hidden="1" customHeight="1">
      <c r="B10" s="313"/>
      <c r="C10" s="313"/>
      <c r="D10" s="314"/>
      <c r="E10" s="315"/>
      <c r="F10" s="315"/>
      <c r="G10" s="315"/>
      <c r="H10" s="315"/>
      <c r="I10" s="315"/>
    </row>
    <row r="11" spans="2:10" ht="36" hidden="1" customHeight="1">
      <c r="B11" s="316" t="s">
        <v>142</v>
      </c>
      <c r="C11" s="316"/>
      <c r="D11" s="75" t="s">
        <v>13</v>
      </c>
      <c r="E11" s="58">
        <f>E12+E13+E15+E14</f>
        <v>0</v>
      </c>
      <c r="F11" s="58">
        <f t="shared" ref="F11:F16" si="0">G11+I11</f>
        <v>0</v>
      </c>
      <c r="G11" s="58">
        <f>G12+G13+G15+G14</f>
        <v>0</v>
      </c>
      <c r="H11" s="58"/>
      <c r="I11" s="58">
        <f>I12+I13+I15+I14</f>
        <v>0</v>
      </c>
    </row>
    <row r="12" spans="2:10" ht="35.1" hidden="1" customHeight="1">
      <c r="B12" s="310" t="s">
        <v>143</v>
      </c>
      <c r="C12" s="76" t="s">
        <v>144</v>
      </c>
      <c r="D12" s="75" t="s">
        <v>15</v>
      </c>
      <c r="E12" s="58"/>
      <c r="F12" s="58">
        <f t="shared" si="0"/>
        <v>0</v>
      </c>
      <c r="G12" s="58"/>
      <c r="H12" s="46"/>
      <c r="I12" s="77"/>
      <c r="J12" s="47"/>
    </row>
    <row r="13" spans="2:10" ht="35.1" hidden="1" customHeight="1">
      <c r="B13" s="310"/>
      <c r="C13" s="78" t="s">
        <v>145</v>
      </c>
      <c r="D13" s="75" t="s">
        <v>17</v>
      </c>
      <c r="E13" s="58"/>
      <c r="F13" s="58">
        <f>G13+I13</f>
        <v>0</v>
      </c>
      <c r="G13" s="58"/>
      <c r="H13" s="46"/>
      <c r="I13" s="77"/>
      <c r="J13" s="47"/>
    </row>
    <row r="14" spans="2:10" ht="35.1" hidden="1" customHeight="1">
      <c r="B14" s="310"/>
      <c r="C14" s="78" t="s">
        <v>146</v>
      </c>
      <c r="D14" s="75" t="s">
        <v>19</v>
      </c>
      <c r="E14" s="58"/>
      <c r="F14" s="58">
        <f>G14+I14</f>
        <v>0</v>
      </c>
      <c r="G14" s="58"/>
      <c r="H14" s="46"/>
      <c r="I14" s="77"/>
      <c r="J14" s="47"/>
    </row>
    <row r="15" spans="2:10" ht="35.1" hidden="1" customHeight="1">
      <c r="B15" s="310"/>
      <c r="C15" s="78" t="s">
        <v>147</v>
      </c>
      <c r="D15" s="75" t="s">
        <v>22</v>
      </c>
      <c r="E15" s="58"/>
      <c r="F15" s="58">
        <f t="shared" si="0"/>
        <v>0</v>
      </c>
      <c r="G15" s="58"/>
      <c r="H15" s="46"/>
      <c r="I15" s="77"/>
      <c r="J15" s="47"/>
    </row>
    <row r="16" spans="2:10" ht="35.1" hidden="1" customHeight="1">
      <c r="B16" s="317" t="s">
        <v>148</v>
      </c>
      <c r="C16" s="317"/>
      <c r="D16" s="75" t="s">
        <v>24</v>
      </c>
      <c r="E16" s="79"/>
      <c r="F16" s="79">
        <f t="shared" si="0"/>
        <v>0</v>
      </c>
      <c r="G16" s="79"/>
      <c r="H16" s="79"/>
      <c r="I16" s="80"/>
    </row>
    <row r="17" spans="2:9" hidden="1"/>
    <row r="18" spans="2:9" hidden="1">
      <c r="F18" s="65"/>
      <c r="G18" s="65"/>
    </row>
    <row r="19" spans="2:9" hidden="1">
      <c r="C19" s="81"/>
      <c r="D19" s="81"/>
      <c r="E19" s="81" t="s">
        <v>149</v>
      </c>
      <c r="F19" s="82" t="e">
        <f>F16-#REF!</f>
        <v>#REF!</v>
      </c>
      <c r="G19" s="82" t="e">
        <f>G16-#REF!</f>
        <v>#REF!</v>
      </c>
    </row>
    <row r="20" spans="2:9" hidden="1"/>
    <row r="21" spans="2:9" ht="15.75" hidden="1" customHeight="1">
      <c r="B21" s="308" t="s">
        <v>108</v>
      </c>
      <c r="C21" s="308"/>
      <c r="D21" s="308"/>
      <c r="E21" s="308" t="s">
        <v>135</v>
      </c>
      <c r="F21" s="309" t="s">
        <v>136</v>
      </c>
      <c r="G21" s="308" t="s">
        <v>51</v>
      </c>
      <c r="H21" s="308"/>
      <c r="I21" s="308"/>
    </row>
    <row r="22" spans="2:9" ht="15.75" hidden="1" customHeight="1">
      <c r="B22" s="308"/>
      <c r="C22" s="308"/>
      <c r="D22" s="308"/>
      <c r="E22" s="308"/>
      <c r="F22" s="309"/>
      <c r="G22" s="308" t="s">
        <v>137</v>
      </c>
      <c r="H22" s="74" t="s">
        <v>67</v>
      </c>
      <c r="I22" s="310" t="s">
        <v>138</v>
      </c>
    </row>
    <row r="23" spans="2:9" ht="15.75" hidden="1">
      <c r="B23" s="308"/>
      <c r="C23" s="308"/>
      <c r="D23" s="308"/>
      <c r="E23" s="308"/>
      <c r="F23" s="309"/>
      <c r="G23" s="308"/>
      <c r="H23" s="74" t="s">
        <v>139</v>
      </c>
      <c r="I23" s="310"/>
    </row>
    <row r="24" spans="2:9" hidden="1">
      <c r="B24" s="311">
        <v>1</v>
      </c>
      <c r="C24" s="311"/>
      <c r="D24" s="311"/>
      <c r="E24" s="56">
        <v>2</v>
      </c>
      <c r="F24" s="56">
        <v>3</v>
      </c>
      <c r="G24" s="56">
        <v>4</v>
      </c>
      <c r="H24" s="56">
        <v>5</v>
      </c>
      <c r="I24" s="56">
        <v>6</v>
      </c>
    </row>
    <row r="25" spans="2:9" ht="15.75" hidden="1">
      <c r="B25" s="312" t="s">
        <v>150</v>
      </c>
      <c r="C25" s="312"/>
      <c r="D25" s="312"/>
      <c r="E25" s="312"/>
      <c r="F25" s="312"/>
      <c r="G25" s="312"/>
      <c r="H25" s="312"/>
      <c r="I25" s="312"/>
    </row>
    <row r="26" spans="2:9" hidden="1">
      <c r="B26" s="313" t="s">
        <v>141</v>
      </c>
      <c r="C26" s="313"/>
      <c r="D26" s="314" t="s">
        <v>11</v>
      </c>
      <c r="E26" s="318">
        <f>E28+E32</f>
        <v>0</v>
      </c>
      <c r="F26" s="315">
        <f>G26+I26</f>
        <v>0</v>
      </c>
      <c r="G26" s="315">
        <f>G28+G32</f>
        <v>0</v>
      </c>
      <c r="H26" s="315">
        <f>H28+H32</f>
        <v>0</v>
      </c>
      <c r="I26" s="315">
        <f>I32+I28</f>
        <v>0</v>
      </c>
    </row>
    <row r="27" spans="2:9" hidden="1">
      <c r="B27" s="313"/>
      <c r="C27" s="313"/>
      <c r="D27" s="314"/>
      <c r="E27" s="318"/>
      <c r="F27" s="315"/>
      <c r="G27" s="315"/>
      <c r="H27" s="315"/>
      <c r="I27" s="315"/>
    </row>
    <row r="28" spans="2:9" ht="28.5" hidden="1" customHeight="1">
      <c r="B28" s="316" t="s">
        <v>142</v>
      </c>
      <c r="C28" s="316"/>
      <c r="D28" s="75" t="s">
        <v>13</v>
      </c>
      <c r="E28" s="83">
        <f>E29+E30+E31</f>
        <v>0</v>
      </c>
      <c r="F28" s="58">
        <f t="shared" ref="F28:F34" si="1">G28+I28</f>
        <v>0</v>
      </c>
      <c r="G28" s="58">
        <f>G29+G30+G31</f>
        <v>0</v>
      </c>
      <c r="H28" s="58"/>
      <c r="I28" s="58">
        <f>I29+I30+I31</f>
        <v>0</v>
      </c>
    </row>
    <row r="29" spans="2:9" ht="30" hidden="1" customHeight="1">
      <c r="B29" s="310" t="s">
        <v>143</v>
      </c>
      <c r="C29" s="76" t="s">
        <v>144</v>
      </c>
      <c r="D29" s="75" t="s">
        <v>15</v>
      </c>
      <c r="E29" s="83"/>
      <c r="F29" s="58">
        <f t="shared" si="1"/>
        <v>0</v>
      </c>
      <c r="G29" s="58"/>
      <c r="H29" s="46"/>
      <c r="I29" s="77"/>
    </row>
    <row r="30" spans="2:9" ht="63" hidden="1">
      <c r="B30" s="310"/>
      <c r="C30" s="78" t="s">
        <v>151</v>
      </c>
      <c r="D30" s="75" t="s">
        <v>17</v>
      </c>
      <c r="E30" s="83"/>
      <c r="F30" s="58">
        <f t="shared" si="1"/>
        <v>0</v>
      </c>
      <c r="G30" s="58"/>
      <c r="H30" s="46"/>
      <c r="I30" s="77"/>
    </row>
    <row r="31" spans="2:9" ht="63" hidden="1">
      <c r="B31" s="310"/>
      <c r="C31" s="78" t="s">
        <v>152</v>
      </c>
      <c r="D31" s="75" t="s">
        <v>19</v>
      </c>
      <c r="E31" s="83"/>
      <c r="F31" s="58">
        <f t="shared" si="1"/>
        <v>0</v>
      </c>
      <c r="G31" s="58"/>
      <c r="H31" s="46"/>
      <c r="I31" s="77"/>
    </row>
    <row r="32" spans="2:9" ht="37.5" hidden="1" customHeight="1">
      <c r="B32" s="317" t="s">
        <v>148</v>
      </c>
      <c r="C32" s="317"/>
      <c r="D32" s="75" t="s">
        <v>22</v>
      </c>
      <c r="E32" s="84"/>
      <c r="F32" s="79">
        <f t="shared" si="1"/>
        <v>0</v>
      </c>
      <c r="G32" s="79"/>
      <c r="H32" s="79"/>
      <c r="I32" s="80"/>
    </row>
    <row r="33" spans="2:11" ht="28.5" hidden="1" customHeight="1">
      <c r="B33" s="85" t="s">
        <v>67</v>
      </c>
      <c r="C33" s="85" t="s">
        <v>153</v>
      </c>
      <c r="D33" s="75" t="s">
        <v>24</v>
      </c>
      <c r="E33" s="83"/>
      <c r="F33" s="58">
        <f t="shared" si="1"/>
        <v>0</v>
      </c>
      <c r="G33" s="58"/>
      <c r="H33" s="46"/>
      <c r="I33" s="58"/>
    </row>
    <row r="34" spans="2:11" ht="48" hidden="1" customHeight="1">
      <c r="B34" s="319" t="s">
        <v>154</v>
      </c>
      <c r="C34" s="319"/>
      <c r="D34" s="86" t="s">
        <v>26</v>
      </c>
      <c r="E34" s="46"/>
      <c r="F34" s="58">
        <f t="shared" si="1"/>
        <v>0</v>
      </c>
      <c r="G34" s="58"/>
      <c r="H34" s="46"/>
      <c r="I34" s="58"/>
    </row>
    <row r="35" spans="2:11" hidden="1"/>
    <row r="36" spans="2:11" hidden="1">
      <c r="E36" s="81"/>
      <c r="F36" s="81"/>
      <c r="G36" s="81"/>
    </row>
    <row r="37" spans="2:11" hidden="1">
      <c r="E37" s="81" t="s">
        <v>149</v>
      </c>
      <c r="F37" s="82">
        <f>F32-F33</f>
        <v>0</v>
      </c>
      <c r="G37" s="81"/>
    </row>
    <row r="38" spans="2:11" hidden="1">
      <c r="F38" s="65"/>
    </row>
    <row r="39" spans="2:11" hidden="1">
      <c r="F39" s="61">
        <f>F32-F33</f>
        <v>0</v>
      </c>
      <c r="G39" t="s">
        <v>155</v>
      </c>
    </row>
    <row r="40" spans="2:11" hidden="1">
      <c r="F40" s="61">
        <f>F26-F39</f>
        <v>0</v>
      </c>
      <c r="G40" t="s">
        <v>156</v>
      </c>
    </row>
    <row r="41" spans="2:11" hidden="1"/>
    <row r="42" spans="2:11" hidden="1"/>
    <row r="44" spans="2:11">
      <c r="B44" s="187">
        <v>0</v>
      </c>
      <c r="C44" s="88"/>
      <c r="D44" s="88"/>
      <c r="E44" s="88"/>
      <c r="F44" s="88"/>
      <c r="G44" s="88"/>
      <c r="H44" s="88"/>
      <c r="I44" s="88"/>
      <c r="J44" s="88"/>
      <c r="K44" s="88"/>
    </row>
    <row r="45" spans="2:11" ht="18.75">
      <c r="B45" s="333" t="s">
        <v>157</v>
      </c>
      <c r="C45" s="333"/>
      <c r="D45" s="333"/>
      <c r="E45" s="333"/>
      <c r="F45" s="333"/>
      <c r="G45" s="333"/>
      <c r="H45" s="333"/>
      <c r="I45" s="333"/>
      <c r="J45" s="333"/>
      <c r="K45" s="333"/>
    </row>
    <row r="46" spans="2:11" ht="16.5" thickBot="1">
      <c r="B46" s="88"/>
      <c r="C46" s="88"/>
      <c r="D46" s="89"/>
      <c r="E46" s="89"/>
      <c r="F46" s="89"/>
      <c r="G46" s="89"/>
      <c r="H46" s="89"/>
      <c r="I46" s="89"/>
      <c r="J46" s="89"/>
      <c r="K46" s="89"/>
    </row>
    <row r="47" spans="2:11" ht="16.5" thickBot="1">
      <c r="B47" s="334" t="s">
        <v>108</v>
      </c>
      <c r="C47" s="335"/>
      <c r="D47" s="335"/>
      <c r="E47" s="336"/>
      <c r="F47" s="340" t="s">
        <v>135</v>
      </c>
      <c r="G47" s="342" t="s">
        <v>158</v>
      </c>
      <c r="H47" s="344" t="s">
        <v>51</v>
      </c>
      <c r="I47" s="344"/>
      <c r="J47" s="344"/>
      <c r="K47" s="345"/>
    </row>
    <row r="48" spans="2:11" ht="16.5" thickBot="1">
      <c r="B48" s="337"/>
      <c r="C48" s="338"/>
      <c r="D48" s="338"/>
      <c r="E48" s="339"/>
      <c r="F48" s="341"/>
      <c r="G48" s="343"/>
      <c r="H48" s="346" t="s">
        <v>137</v>
      </c>
      <c r="I48" s="338" t="s">
        <v>67</v>
      </c>
      <c r="J48" s="339"/>
      <c r="K48" s="347" t="s">
        <v>138</v>
      </c>
    </row>
    <row r="49" spans="2:11" ht="31.5">
      <c r="B49" s="337"/>
      <c r="C49" s="338"/>
      <c r="D49" s="338"/>
      <c r="E49" s="339"/>
      <c r="F49" s="341"/>
      <c r="G49" s="343"/>
      <c r="H49" s="346"/>
      <c r="I49" s="90" t="s">
        <v>159</v>
      </c>
      <c r="J49" s="91" t="s">
        <v>139</v>
      </c>
      <c r="K49" s="348"/>
    </row>
    <row r="50" spans="2:11" ht="15.75">
      <c r="B50" s="320">
        <v>1</v>
      </c>
      <c r="C50" s="321"/>
      <c r="D50" s="321"/>
      <c r="E50" s="322"/>
      <c r="F50" s="92">
        <v>2</v>
      </c>
      <c r="G50" s="93">
        <v>3</v>
      </c>
      <c r="H50" s="94">
        <v>4</v>
      </c>
      <c r="I50" s="93">
        <v>5</v>
      </c>
      <c r="J50" s="93">
        <v>6</v>
      </c>
      <c r="K50" s="95">
        <v>7</v>
      </c>
    </row>
    <row r="51" spans="2:11" ht="18.75">
      <c r="B51" s="323" t="s">
        <v>160</v>
      </c>
      <c r="C51" s="324"/>
      <c r="D51" s="324"/>
      <c r="E51" s="324"/>
      <c r="F51" s="324"/>
      <c r="G51" s="324"/>
      <c r="H51" s="324"/>
      <c r="I51" s="324"/>
      <c r="J51" s="324"/>
      <c r="K51" s="325"/>
    </row>
    <row r="52" spans="2:11" ht="18">
      <c r="B52" s="326" t="s">
        <v>161</v>
      </c>
      <c r="C52" s="327"/>
      <c r="D52" s="327"/>
      <c r="E52" s="96" t="s">
        <v>11</v>
      </c>
      <c r="F52" s="97">
        <f t="shared" ref="F52:K52" si="2">F53+F58</f>
        <v>1230</v>
      </c>
      <c r="G52" s="98">
        <f t="shared" si="2"/>
        <v>97622.799999999988</v>
      </c>
      <c r="H52" s="98">
        <f t="shared" si="2"/>
        <v>90426.6</v>
      </c>
      <c r="I52" s="98">
        <f t="shared" si="2"/>
        <v>9797.7000000000007</v>
      </c>
      <c r="J52" s="98">
        <f t="shared" si="2"/>
        <v>1519.9</v>
      </c>
      <c r="K52" s="99">
        <f t="shared" si="2"/>
        <v>7196.2</v>
      </c>
    </row>
    <row r="53" spans="2:11" ht="18">
      <c r="B53" s="328" t="s">
        <v>51</v>
      </c>
      <c r="C53" s="327" t="s">
        <v>142</v>
      </c>
      <c r="D53" s="327"/>
      <c r="E53" s="96" t="s">
        <v>13</v>
      </c>
      <c r="F53" s="98">
        <f>F54+F56+F55+F57</f>
        <v>746</v>
      </c>
      <c r="G53" s="98">
        <f>G54+G56+G55+G57</f>
        <v>69471.899999999994</v>
      </c>
      <c r="H53" s="98">
        <f>H54+H56+H55+H57</f>
        <v>64347.000000000007</v>
      </c>
      <c r="I53" s="98">
        <f>I54+I56+I55+I57</f>
        <v>7020.3</v>
      </c>
      <c r="J53" s="100">
        <v>1261.7</v>
      </c>
      <c r="K53" s="99">
        <f>K54+K56+K55+K57</f>
        <v>5124.8999999999996</v>
      </c>
    </row>
    <row r="54" spans="2:11" ht="18">
      <c r="B54" s="329"/>
      <c r="C54" s="331" t="s">
        <v>162</v>
      </c>
      <c r="D54" s="101" t="s">
        <v>144</v>
      </c>
      <c r="E54" s="96" t="s">
        <v>15</v>
      </c>
      <c r="F54" s="102">
        <v>73</v>
      </c>
      <c r="G54" s="103">
        <f>H54+K54</f>
        <v>11343.300000000001</v>
      </c>
      <c r="H54" s="102">
        <v>10472.1</v>
      </c>
      <c r="I54" s="102">
        <v>1268</v>
      </c>
      <c r="J54" s="104"/>
      <c r="K54" s="105">
        <v>871.2</v>
      </c>
    </row>
    <row r="55" spans="2:11" ht="18">
      <c r="B55" s="329"/>
      <c r="C55" s="331"/>
      <c r="D55" s="101" t="s">
        <v>145</v>
      </c>
      <c r="E55" s="96" t="s">
        <v>17</v>
      </c>
      <c r="F55" s="102">
        <v>133</v>
      </c>
      <c r="G55" s="103">
        <f>H55+K55</f>
        <v>15884.2</v>
      </c>
      <c r="H55" s="102">
        <v>14654.2</v>
      </c>
      <c r="I55" s="102">
        <v>1770.7</v>
      </c>
      <c r="J55" s="104"/>
      <c r="K55" s="105">
        <v>1230</v>
      </c>
    </row>
    <row r="56" spans="2:11" ht="18">
      <c r="B56" s="329"/>
      <c r="C56" s="331"/>
      <c r="D56" s="101" t="s">
        <v>146</v>
      </c>
      <c r="E56" s="96" t="s">
        <v>19</v>
      </c>
      <c r="F56" s="102">
        <v>338</v>
      </c>
      <c r="G56" s="103">
        <f>H56+K56</f>
        <v>29700</v>
      </c>
      <c r="H56" s="102">
        <v>27496.3</v>
      </c>
      <c r="I56" s="102">
        <v>3176.5</v>
      </c>
      <c r="J56" s="104"/>
      <c r="K56" s="105">
        <v>2203.6999999999998</v>
      </c>
    </row>
    <row r="57" spans="2:11" ht="29.25" customHeight="1">
      <c r="B57" s="329"/>
      <c r="C57" s="331"/>
      <c r="D57" s="101" t="s">
        <v>147</v>
      </c>
      <c r="E57" s="96" t="s">
        <v>22</v>
      </c>
      <c r="F57" s="102">
        <v>202</v>
      </c>
      <c r="G57" s="103">
        <f>H57+K57</f>
        <v>12544.4</v>
      </c>
      <c r="H57" s="102">
        <v>11724.4</v>
      </c>
      <c r="I57" s="102">
        <v>805.1</v>
      </c>
      <c r="J57" s="104"/>
      <c r="K57" s="105">
        <v>820</v>
      </c>
    </row>
    <row r="58" spans="2:11" ht="40.5" customHeight="1" thickBot="1">
      <c r="B58" s="330"/>
      <c r="C58" s="332" t="s">
        <v>148</v>
      </c>
      <c r="D58" s="332"/>
      <c r="E58" s="106" t="s">
        <v>24</v>
      </c>
      <c r="F58" s="107">
        <v>484</v>
      </c>
      <c r="G58" s="108">
        <f>H58+K58</f>
        <v>28150.899999999998</v>
      </c>
      <c r="H58" s="109">
        <v>26079.599999999999</v>
      </c>
      <c r="I58" s="109">
        <v>2777.4</v>
      </c>
      <c r="J58" s="110">
        <v>258.2</v>
      </c>
      <c r="K58" s="111">
        <v>2071.3000000000002</v>
      </c>
    </row>
    <row r="59" spans="2:11" ht="15.75">
      <c r="B59" s="88"/>
      <c r="C59" s="88"/>
      <c r="D59" s="89"/>
      <c r="E59" s="89"/>
      <c r="F59" s="89"/>
      <c r="G59" s="89"/>
      <c r="H59" s="89"/>
      <c r="I59" s="89"/>
      <c r="J59" s="89"/>
      <c r="K59" s="89"/>
    </row>
    <row r="60" spans="2:11" ht="15.75">
      <c r="B60" s="112" t="s">
        <v>163</v>
      </c>
      <c r="C60" s="88"/>
      <c r="D60" s="89"/>
      <c r="E60" s="89"/>
      <c r="F60" s="89"/>
      <c r="G60" s="89"/>
      <c r="H60" s="89"/>
      <c r="I60" s="89"/>
      <c r="J60" s="89"/>
      <c r="K60" s="89"/>
    </row>
    <row r="61" spans="2:11" ht="15.75">
      <c r="B61" s="113" t="s">
        <v>164</v>
      </c>
      <c r="C61" s="88"/>
      <c r="D61" s="89"/>
      <c r="E61" s="89"/>
      <c r="F61" s="89"/>
      <c r="G61" s="89"/>
      <c r="H61" s="89"/>
      <c r="I61" s="89"/>
      <c r="J61" s="89"/>
      <c r="K61" s="89"/>
    </row>
    <row r="62" spans="2:11" ht="15">
      <c r="B62" s="349" t="s">
        <v>165</v>
      </c>
      <c r="C62" s="349"/>
      <c r="D62" s="349"/>
      <c r="E62" s="349"/>
      <c r="F62" s="349"/>
      <c r="G62" s="349"/>
      <c r="H62" s="349"/>
      <c r="I62" s="349"/>
      <c r="J62" s="349"/>
      <c r="K62" s="349"/>
    </row>
    <row r="63" spans="2:11" ht="15.75">
      <c r="B63" s="113" t="s">
        <v>166</v>
      </c>
      <c r="C63" s="88"/>
      <c r="D63" s="88"/>
      <c r="E63" s="88"/>
      <c r="F63" s="88"/>
      <c r="G63" s="88"/>
      <c r="H63" s="88"/>
      <c r="I63" s="88"/>
      <c r="J63" s="88"/>
      <c r="K63" s="88"/>
    </row>
    <row r="64" spans="2:11" ht="15">
      <c r="B64" s="114"/>
      <c r="C64" s="115"/>
      <c r="D64" s="116"/>
      <c r="E64" s="116"/>
      <c r="F64" s="116"/>
      <c r="G64" s="116"/>
      <c r="H64" s="116"/>
      <c r="I64" s="116"/>
      <c r="J64" s="116"/>
      <c r="K64" s="116"/>
    </row>
    <row r="66" spans="2:11" ht="18.75">
      <c r="B66" s="333" t="s">
        <v>157</v>
      </c>
      <c r="C66" s="333"/>
      <c r="D66" s="333"/>
      <c r="E66" s="333"/>
      <c r="F66" s="333"/>
      <c r="G66" s="333"/>
      <c r="H66" s="333"/>
      <c r="I66" s="333"/>
      <c r="J66" s="333"/>
      <c r="K66" s="333"/>
    </row>
    <row r="67" spans="2:11" ht="16.5" thickBot="1">
      <c r="B67" s="88"/>
      <c r="C67" s="88"/>
      <c r="D67" s="89"/>
      <c r="E67" s="89"/>
      <c r="F67" s="89"/>
      <c r="G67" s="89"/>
      <c r="H67" s="89"/>
      <c r="I67" s="89"/>
      <c r="J67" s="89"/>
      <c r="K67" s="89"/>
    </row>
    <row r="68" spans="2:11" ht="16.5" thickBot="1">
      <c r="B68" s="334" t="s">
        <v>108</v>
      </c>
      <c r="C68" s="335"/>
      <c r="D68" s="335"/>
      <c r="E68" s="336"/>
      <c r="F68" s="340" t="s">
        <v>135</v>
      </c>
      <c r="G68" s="342" t="s">
        <v>158</v>
      </c>
      <c r="H68" s="344" t="s">
        <v>51</v>
      </c>
      <c r="I68" s="344"/>
      <c r="J68" s="344"/>
      <c r="K68" s="345"/>
    </row>
    <row r="69" spans="2:11" ht="16.5" thickBot="1">
      <c r="B69" s="337"/>
      <c r="C69" s="338"/>
      <c r="D69" s="338"/>
      <c r="E69" s="339"/>
      <c r="F69" s="341"/>
      <c r="G69" s="343"/>
      <c r="H69" s="346" t="s">
        <v>137</v>
      </c>
      <c r="I69" s="338" t="s">
        <v>67</v>
      </c>
      <c r="J69" s="339"/>
      <c r="K69" s="347" t="s">
        <v>138</v>
      </c>
    </row>
    <row r="70" spans="2:11" ht="31.5">
      <c r="B70" s="337"/>
      <c r="C70" s="338"/>
      <c r="D70" s="338"/>
      <c r="E70" s="339"/>
      <c r="F70" s="341"/>
      <c r="G70" s="343"/>
      <c r="H70" s="346"/>
      <c r="I70" s="90" t="s">
        <v>159</v>
      </c>
      <c r="J70" s="91" t="s">
        <v>139</v>
      </c>
      <c r="K70" s="348"/>
    </row>
    <row r="71" spans="2:11" ht="15.75">
      <c r="B71" s="320">
        <v>1</v>
      </c>
      <c r="C71" s="321"/>
      <c r="D71" s="321"/>
      <c r="E71" s="322"/>
      <c r="F71" s="92">
        <v>2</v>
      </c>
      <c r="G71" s="93">
        <v>3</v>
      </c>
      <c r="H71" s="94">
        <v>4</v>
      </c>
      <c r="I71" s="93">
        <v>5</v>
      </c>
      <c r="J71" s="93">
        <v>6</v>
      </c>
      <c r="K71" s="95">
        <v>7</v>
      </c>
    </row>
    <row r="72" spans="2:11" ht="18.75">
      <c r="B72" s="323" t="s">
        <v>167</v>
      </c>
      <c r="C72" s="324"/>
      <c r="D72" s="324"/>
      <c r="E72" s="324"/>
      <c r="F72" s="324"/>
      <c r="G72" s="324"/>
      <c r="H72" s="324"/>
      <c r="I72" s="324"/>
      <c r="J72" s="324"/>
      <c r="K72" s="325"/>
    </row>
    <row r="73" spans="2:11" ht="18">
      <c r="B73" s="326" t="s">
        <v>161</v>
      </c>
      <c r="C73" s="327"/>
      <c r="D73" s="327"/>
      <c r="E73" s="96" t="s">
        <v>11</v>
      </c>
      <c r="F73" s="97">
        <f t="shared" ref="F73:K73" si="3">F74+F79</f>
        <v>1230</v>
      </c>
      <c r="G73" s="98">
        <f t="shared" si="3"/>
        <v>98312.4</v>
      </c>
      <c r="H73" s="98">
        <f t="shared" si="3"/>
        <v>91650.299999999988</v>
      </c>
      <c r="I73" s="98">
        <f t="shared" si="3"/>
        <v>10363.4</v>
      </c>
      <c r="J73" s="98">
        <f t="shared" si="3"/>
        <v>1543.9</v>
      </c>
      <c r="K73" s="99">
        <f t="shared" si="3"/>
        <v>6662.1</v>
      </c>
    </row>
    <row r="74" spans="2:11" ht="18">
      <c r="B74" s="328" t="s">
        <v>51</v>
      </c>
      <c r="C74" s="327" t="s">
        <v>142</v>
      </c>
      <c r="D74" s="327"/>
      <c r="E74" s="96" t="s">
        <v>13</v>
      </c>
      <c r="F74" s="98">
        <f>F75+F77+F76+F78</f>
        <v>746</v>
      </c>
      <c r="G74" s="98">
        <f>G75+G77+G76+G78</f>
        <v>70294.5</v>
      </c>
      <c r="H74" s="98">
        <f>H75+H77+H76+H78</f>
        <v>65570.7</v>
      </c>
      <c r="I74" s="98">
        <f>I75+I77+I76+I78</f>
        <v>7435.4999999999991</v>
      </c>
      <c r="J74" s="100">
        <v>1285.7</v>
      </c>
      <c r="K74" s="99">
        <f>K75+K77+K76+K78</f>
        <v>4723.8</v>
      </c>
    </row>
    <row r="75" spans="2:11" ht="18">
      <c r="B75" s="329"/>
      <c r="C75" s="331" t="s">
        <v>162</v>
      </c>
      <c r="D75" s="101" t="s">
        <v>144</v>
      </c>
      <c r="E75" s="96" t="s">
        <v>15</v>
      </c>
      <c r="F75" s="102">
        <v>73</v>
      </c>
      <c r="G75" s="103">
        <f>H75+K75</f>
        <v>11392.7</v>
      </c>
      <c r="H75" s="102">
        <v>10616.6</v>
      </c>
      <c r="I75" s="102">
        <v>1359.6</v>
      </c>
      <c r="J75" s="104"/>
      <c r="K75" s="105">
        <v>776.1</v>
      </c>
    </row>
    <row r="76" spans="2:11" ht="18">
      <c r="B76" s="329"/>
      <c r="C76" s="331"/>
      <c r="D76" s="101" t="s">
        <v>145</v>
      </c>
      <c r="E76" s="96" t="s">
        <v>17</v>
      </c>
      <c r="F76" s="102">
        <v>133</v>
      </c>
      <c r="G76" s="103">
        <f>H76+K76</f>
        <v>16009.7</v>
      </c>
      <c r="H76" s="102">
        <v>14935.1</v>
      </c>
      <c r="I76" s="102">
        <v>1951.5</v>
      </c>
      <c r="J76" s="104"/>
      <c r="K76" s="105">
        <v>1074.5999999999999</v>
      </c>
    </row>
    <row r="77" spans="2:11" ht="18">
      <c r="B77" s="329"/>
      <c r="C77" s="331"/>
      <c r="D77" s="101" t="s">
        <v>146</v>
      </c>
      <c r="E77" s="96" t="s">
        <v>19</v>
      </c>
      <c r="F77" s="102">
        <v>338</v>
      </c>
      <c r="G77" s="103">
        <f>H77+K77</f>
        <v>30107.8</v>
      </c>
      <c r="H77" s="102">
        <v>28019.3</v>
      </c>
      <c r="I77" s="102">
        <v>3276.7</v>
      </c>
      <c r="J77" s="104"/>
      <c r="K77" s="105">
        <v>2088.5</v>
      </c>
    </row>
    <row r="78" spans="2:11" ht="18">
      <c r="B78" s="329"/>
      <c r="C78" s="331"/>
      <c r="D78" s="101" t="s">
        <v>147</v>
      </c>
      <c r="E78" s="96" t="s">
        <v>22</v>
      </c>
      <c r="F78" s="102">
        <v>202</v>
      </c>
      <c r="G78" s="103">
        <f>H78+K78</f>
        <v>12784.300000000001</v>
      </c>
      <c r="H78" s="102">
        <v>11999.7</v>
      </c>
      <c r="I78" s="102">
        <v>847.7</v>
      </c>
      <c r="J78" s="104"/>
      <c r="K78" s="105">
        <v>784.6</v>
      </c>
    </row>
    <row r="79" spans="2:11" ht="45" customHeight="1" thickBot="1">
      <c r="B79" s="330"/>
      <c r="C79" s="332" t="s">
        <v>148</v>
      </c>
      <c r="D79" s="332"/>
      <c r="E79" s="106" t="s">
        <v>24</v>
      </c>
      <c r="F79" s="107">
        <v>484</v>
      </c>
      <c r="G79" s="108">
        <f>H79+K79</f>
        <v>28017.899999999998</v>
      </c>
      <c r="H79" s="109">
        <v>26079.599999999999</v>
      </c>
      <c r="I79" s="109">
        <v>2927.9</v>
      </c>
      <c r="J79" s="110">
        <v>258.2</v>
      </c>
      <c r="K79" s="111">
        <v>1938.3</v>
      </c>
    </row>
    <row r="80" spans="2:11">
      <c r="F80" s="73"/>
    </row>
  </sheetData>
  <mergeCells count="69">
    <mergeCell ref="B71:E71"/>
    <mergeCell ref="B72:K72"/>
    <mergeCell ref="B73:D73"/>
    <mergeCell ref="B74:B79"/>
    <mergeCell ref="C74:D74"/>
    <mergeCell ref="C75:C78"/>
    <mergeCell ref="C79:D79"/>
    <mergeCell ref="B62:K62"/>
    <mergeCell ref="B66:K66"/>
    <mergeCell ref="B68:E70"/>
    <mergeCell ref="F68:F70"/>
    <mergeCell ref="G68:G70"/>
    <mergeCell ref="H68:K68"/>
    <mergeCell ref="H69:H70"/>
    <mergeCell ref="I69:J69"/>
    <mergeCell ref="K69:K70"/>
    <mergeCell ref="B34:C34"/>
    <mergeCell ref="B50:E50"/>
    <mergeCell ref="B51:K51"/>
    <mergeCell ref="B52:D52"/>
    <mergeCell ref="B53:B58"/>
    <mergeCell ref="C53:D53"/>
    <mergeCell ref="C54:C57"/>
    <mergeCell ref="C58:D58"/>
    <mergeCell ref="B45:K45"/>
    <mergeCell ref="B47:E49"/>
    <mergeCell ref="F47:F49"/>
    <mergeCell ref="G47:G49"/>
    <mergeCell ref="H47:K47"/>
    <mergeCell ref="H48:H49"/>
    <mergeCell ref="I48:J48"/>
    <mergeCell ref="K48:K49"/>
    <mergeCell ref="I22:I23"/>
    <mergeCell ref="B24:D24"/>
    <mergeCell ref="B25:I25"/>
    <mergeCell ref="F21:F23"/>
    <mergeCell ref="B32:C32"/>
    <mergeCell ref="H26:H27"/>
    <mergeCell ref="I26:I27"/>
    <mergeCell ref="B28:C28"/>
    <mergeCell ref="B29:B31"/>
    <mergeCell ref="B26:C27"/>
    <mergeCell ref="D26:D27"/>
    <mergeCell ref="E26:E27"/>
    <mergeCell ref="F26:F27"/>
    <mergeCell ref="G26:G27"/>
    <mergeCell ref="G21:I21"/>
    <mergeCell ref="G22:G23"/>
    <mergeCell ref="B11:C11"/>
    <mergeCell ref="B12:B15"/>
    <mergeCell ref="B16:C16"/>
    <mergeCell ref="B21:D23"/>
    <mergeCell ref="E21:E23"/>
    <mergeCell ref="B7:D7"/>
    <mergeCell ref="B8:I8"/>
    <mergeCell ref="B9:C10"/>
    <mergeCell ref="D9:D10"/>
    <mergeCell ref="E9:E10"/>
    <mergeCell ref="F9:F10"/>
    <mergeCell ref="G9:G10"/>
    <mergeCell ref="H9:H10"/>
    <mergeCell ref="I9:I10"/>
    <mergeCell ref="B2:F2"/>
    <mergeCell ref="B4:D6"/>
    <mergeCell ref="E4:E6"/>
    <mergeCell ref="F4:F6"/>
    <mergeCell ref="G4:I4"/>
    <mergeCell ref="G5:G6"/>
    <mergeCell ref="I5:I6"/>
  </mergeCells>
  <conditionalFormatting sqref="K54:K58">
    <cfRule type="cellIs" dxfId="26" priority="15" operator="greaterThan">
      <formula>H54*0.1</formula>
    </cfRule>
  </conditionalFormatting>
  <conditionalFormatting sqref="I53">
    <cfRule type="expression" dxfId="25" priority="14">
      <formula>$H$10&gt;$G$10</formula>
    </cfRule>
  </conditionalFormatting>
  <conditionalFormatting sqref="I54">
    <cfRule type="expression" dxfId="24" priority="13">
      <formula>$H$11&gt;0.2*$G$11</formula>
    </cfRule>
  </conditionalFormatting>
  <conditionalFormatting sqref="I55">
    <cfRule type="expression" dxfId="23" priority="12">
      <formula>$H$12&gt;0.2*$G$12</formula>
    </cfRule>
  </conditionalFormatting>
  <conditionalFormatting sqref="I56">
    <cfRule type="expression" dxfId="22" priority="11">
      <formula>$H$13&gt;0.2*$G$13</formula>
    </cfRule>
  </conditionalFormatting>
  <conditionalFormatting sqref="I57">
    <cfRule type="expression" dxfId="21" priority="10">
      <formula>$H$14&gt;0.2*$G$14</formula>
    </cfRule>
  </conditionalFormatting>
  <conditionalFormatting sqref="I58">
    <cfRule type="expression" dxfId="20" priority="9">
      <formula>$H$15&gt;0.2*$G$15</formula>
    </cfRule>
  </conditionalFormatting>
  <conditionalFormatting sqref="K75:K79">
    <cfRule type="cellIs" dxfId="19" priority="7" operator="greaterThan">
      <formula>H75*0.1</formula>
    </cfRule>
  </conditionalFormatting>
  <conditionalFormatting sqref="I74">
    <cfRule type="expression" dxfId="18" priority="6">
      <formula>$H$10&gt;$G$10</formula>
    </cfRule>
  </conditionalFormatting>
  <conditionalFormatting sqref="I75">
    <cfRule type="expression" dxfId="17" priority="5">
      <formula>$H$11&gt;0.2*$G$11</formula>
    </cfRule>
  </conditionalFormatting>
  <conditionalFormatting sqref="I76">
    <cfRule type="expression" dxfId="16" priority="4">
      <formula>$H$12&gt;0.2*$G$12</formula>
    </cfRule>
  </conditionalFormatting>
  <conditionalFormatting sqref="I77">
    <cfRule type="expression" dxfId="15" priority="3">
      <formula>$H$13&gt;0.2*$G$13</formula>
    </cfRule>
  </conditionalFormatting>
  <conditionalFormatting sqref="I78">
    <cfRule type="expression" dxfId="14" priority="2">
      <formula>$H$14&gt;0.2*$G$14</formula>
    </cfRule>
  </conditionalFormatting>
  <conditionalFormatting sqref="I79">
    <cfRule type="expression" dxfId="13" priority="1">
      <formula>$H$15&gt;0.2*$G$15</formula>
    </cfRule>
  </conditionalFormatting>
  <dataValidations count="3">
    <dataValidation type="custom" allowBlank="1" showInputMessage="1" showErrorMessage="1" errorTitle="Znaki po przecinku" error="Wpisana wartość może mieć wyłącznie 1 znak po przecinku." sqref="H54:I58 J53 J58:K58 K54:K57 H75:I79 J74 J79:K79 K75:K78" xr:uid="{00000000-0002-0000-0200-000000000000}">
      <formula1>MOD(H53*10,1)=0</formula1>
    </dataValidation>
    <dataValidation type="custom" allowBlank="1" showInputMessage="1" showErrorMessage="1" errorTitle="Znaki po przecinku" error="Wpisujemy zatrudnienie w pełnych etatach bez miejsc po przecinku." sqref="F54:F58 F75:F79" xr:uid="{00000000-0002-0000-0200-000001000000}">
      <formula1>MOD(F54*10,1)=0</formula1>
    </dataValidation>
    <dataValidation type="custom" allowBlank="1" showInputMessage="1" showErrorMessage="1" sqref="G54:G58 G75:G79" xr:uid="{00000000-0002-0000-0200-000002000000}">
      <formula1>MOD(G54*10,1)=0</formula1>
    </dataValidation>
  </dataValidations>
  <pageMargins left="0.70833333333333304" right="0.70833333333333304" top="0.74791666666666701" bottom="0.74791666666666701" header="0.51180555555555496" footer="0.51180555555555496"/>
  <pageSetup paperSize="9" scale="70" firstPageNumber="0" orientation="landscape" horizontalDpi="300" verticalDpi="30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9CFDD665-9A9C-411F-8B87-ED2B29ECA0DE}">
            <xm:f>'\\uwb-adm-01\DokumentyUWB$\a.jarzembska\Moje dokumenty\EXCEL\[plan ministerialny.xlsx]dział I'!#REF!&gt;$F$9</xm:f>
            <x14:dxf>
              <fill>
                <patternFill>
                  <bgColor rgb="FFFF0000"/>
                </patternFill>
              </fill>
            </x14:dxf>
          </x14:cfRule>
          <xm:sqref>G52</xm:sqref>
        </x14:conditionalFormatting>
        <x14:conditionalFormatting xmlns:xm="http://schemas.microsoft.com/office/excel/2006/main">
          <x14:cfRule type="expression" priority="8" id="{2D4C8657-A747-4745-91E5-0FBC7532A265}">
            <xm:f>'\\uwb-adm-01\DokumentyUWB$\a.jarzembska\Moje dokumenty\EXCEL\[plan ministerialny.xlsx]dział I'!#REF!&gt;$F$9</xm:f>
            <x14:dxf>
              <fill>
                <patternFill>
                  <bgColor rgb="FFFF0000"/>
                </patternFill>
              </fill>
            </x14:dxf>
          </x14:cfRule>
          <xm:sqref>G73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33"/>
  <sheetViews>
    <sheetView zoomScaleNormal="100" workbookViewId="0">
      <selection sqref="A1:H31"/>
    </sheetView>
  </sheetViews>
  <sheetFormatPr defaultRowHeight="12.75"/>
  <cols>
    <col min="1" max="1" width="7.42578125" customWidth="1"/>
    <col min="2" max="3" width="7.140625" customWidth="1"/>
    <col min="4" max="4" width="64.5703125" customWidth="1"/>
    <col min="5" max="5" width="7.85546875" customWidth="1"/>
    <col min="6" max="6" width="8.7109375" customWidth="1"/>
    <col min="7" max="7" width="15.42578125" customWidth="1"/>
    <col min="8" max="8" width="14" customWidth="1"/>
    <col min="9" max="9" width="16.42578125" hidden="1" customWidth="1"/>
    <col min="10" max="10" width="19" customWidth="1"/>
    <col min="11" max="11" width="13.85546875" customWidth="1"/>
    <col min="12" max="13" width="8.7109375" customWidth="1"/>
    <col min="14" max="14" width="19" style="120" customWidth="1"/>
    <col min="15" max="15" width="26.85546875" customWidth="1"/>
    <col min="16" max="1026" width="8.7109375" customWidth="1"/>
  </cols>
  <sheetData>
    <row r="1" spans="1:18">
      <c r="A1" s="87"/>
      <c r="B1" s="117"/>
      <c r="C1" s="117"/>
      <c r="D1" s="118"/>
      <c r="E1" s="118"/>
      <c r="F1" s="119"/>
      <c r="G1" s="119"/>
      <c r="H1" s="88"/>
    </row>
    <row r="2" spans="1:18" ht="15.75" customHeight="1">
      <c r="A2" s="350" t="s">
        <v>168</v>
      </c>
      <c r="B2" s="350"/>
      <c r="C2" s="350"/>
      <c r="D2" s="350"/>
      <c r="E2" s="350"/>
      <c r="F2" s="350"/>
      <c r="G2" s="171"/>
      <c r="H2" s="121"/>
    </row>
    <row r="3" spans="1:18" ht="16.5" thickBot="1">
      <c r="A3" s="122"/>
      <c r="B3" s="122"/>
      <c r="C3" s="122"/>
      <c r="D3" s="122"/>
      <c r="E3" s="122"/>
      <c r="F3" s="122"/>
      <c r="G3" s="122"/>
      <c r="H3" s="88"/>
    </row>
    <row r="4" spans="1:18" ht="31.5" customHeight="1">
      <c r="A4" s="334" t="s">
        <v>108</v>
      </c>
      <c r="B4" s="335"/>
      <c r="C4" s="335"/>
      <c r="D4" s="335"/>
      <c r="E4" s="336"/>
      <c r="F4" s="123" t="s">
        <v>169</v>
      </c>
      <c r="G4" s="172" t="s">
        <v>205</v>
      </c>
      <c r="H4" s="124" t="s">
        <v>8</v>
      </c>
      <c r="I4" s="125"/>
    </row>
    <row r="5" spans="1:18" ht="15">
      <c r="A5" s="351">
        <v>1</v>
      </c>
      <c r="B5" s="352"/>
      <c r="C5" s="352"/>
      <c r="D5" s="352"/>
      <c r="E5" s="352"/>
      <c r="F5" s="126">
        <v>2</v>
      </c>
      <c r="G5" s="173">
        <v>3</v>
      </c>
      <c r="H5" s="127">
        <v>4</v>
      </c>
      <c r="I5" s="128"/>
    </row>
    <row r="6" spans="1:18" ht="18" customHeight="1">
      <c r="A6" s="353" t="s">
        <v>170</v>
      </c>
      <c r="B6" s="354"/>
      <c r="C6" s="354"/>
      <c r="D6" s="354"/>
      <c r="E6" s="91" t="s">
        <v>11</v>
      </c>
      <c r="F6" s="91" t="s">
        <v>171</v>
      </c>
      <c r="G6" s="160">
        <f>G7+G8</f>
        <v>8841</v>
      </c>
      <c r="H6" s="160">
        <f>H7+H8</f>
        <v>9430</v>
      </c>
      <c r="I6" s="129"/>
    </row>
    <row r="7" spans="1:18" ht="15.75" customHeight="1">
      <c r="A7" s="355" t="s">
        <v>51</v>
      </c>
      <c r="B7" s="358" t="s">
        <v>172</v>
      </c>
      <c r="C7" s="359"/>
      <c r="D7" s="360"/>
      <c r="E7" s="91" t="s">
        <v>13</v>
      </c>
      <c r="F7" s="91" t="s">
        <v>171</v>
      </c>
      <c r="G7" s="161">
        <v>6739</v>
      </c>
      <c r="H7" s="161">
        <v>7114</v>
      </c>
      <c r="I7" s="188"/>
      <c r="J7" s="180"/>
      <c r="K7" s="180"/>
      <c r="L7" s="180"/>
      <c r="M7" s="180"/>
      <c r="N7" s="189"/>
      <c r="O7" s="180"/>
      <c r="P7" s="180"/>
      <c r="Q7" s="180"/>
      <c r="R7" s="130"/>
    </row>
    <row r="8" spans="1:18" ht="15.75" customHeight="1">
      <c r="A8" s="356"/>
      <c r="B8" s="358" t="s">
        <v>173</v>
      </c>
      <c r="C8" s="359"/>
      <c r="D8" s="360"/>
      <c r="E8" s="91" t="s">
        <v>15</v>
      </c>
      <c r="F8" s="91" t="s">
        <v>171</v>
      </c>
      <c r="G8" s="161">
        <v>2102</v>
      </c>
      <c r="H8" s="161">
        <v>2316</v>
      </c>
      <c r="I8" s="188"/>
      <c r="J8" s="180"/>
      <c r="K8" s="180" t="s">
        <v>174</v>
      </c>
      <c r="L8" s="180"/>
      <c r="M8" s="180"/>
      <c r="N8" s="189"/>
      <c r="O8" s="180"/>
      <c r="P8" s="180"/>
      <c r="Q8" s="180"/>
      <c r="R8" s="130"/>
    </row>
    <row r="9" spans="1:18" ht="15.75" customHeight="1">
      <c r="A9" s="357"/>
      <c r="B9" s="131" t="s">
        <v>67</v>
      </c>
      <c r="C9" s="359" t="s">
        <v>175</v>
      </c>
      <c r="D9" s="360"/>
      <c r="E9" s="91" t="s">
        <v>17</v>
      </c>
      <c r="F9" s="91" t="s">
        <v>171</v>
      </c>
      <c r="G9" s="161">
        <v>0</v>
      </c>
      <c r="H9" s="161">
        <v>0</v>
      </c>
      <c r="I9" s="188"/>
      <c r="J9" s="180"/>
      <c r="K9" s="180" t="s">
        <v>176</v>
      </c>
      <c r="L9" s="180"/>
      <c r="M9" s="180"/>
      <c r="N9" s="190">
        <v>25650785</v>
      </c>
      <c r="O9" s="180"/>
      <c r="P9" s="180"/>
      <c r="Q9" s="180"/>
      <c r="R9" s="130"/>
    </row>
    <row r="10" spans="1:18" ht="15.75" customHeight="1">
      <c r="A10" s="361" t="s">
        <v>177</v>
      </c>
      <c r="B10" s="354"/>
      <c r="C10" s="354"/>
      <c r="D10" s="354"/>
      <c r="E10" s="91" t="s">
        <v>19</v>
      </c>
      <c r="F10" s="91" t="s">
        <v>171</v>
      </c>
      <c r="G10" s="161">
        <v>331</v>
      </c>
      <c r="H10" s="161">
        <v>320</v>
      </c>
      <c r="I10" s="188"/>
      <c r="J10" s="178"/>
      <c r="K10" s="180" t="s">
        <v>178</v>
      </c>
      <c r="L10" s="180"/>
      <c r="M10" s="180"/>
      <c r="N10" s="190">
        <v>150000</v>
      </c>
      <c r="O10" s="180"/>
      <c r="P10" s="180"/>
      <c r="Q10" s="180"/>
      <c r="R10" s="130"/>
    </row>
    <row r="11" spans="1:18" ht="27.75" customHeight="1">
      <c r="A11" s="362" t="s">
        <v>67</v>
      </c>
      <c r="B11" s="365" t="s">
        <v>179</v>
      </c>
      <c r="C11" s="365"/>
      <c r="D11" s="366"/>
      <c r="E11" s="91" t="s">
        <v>22</v>
      </c>
      <c r="F11" s="91" t="s">
        <v>171</v>
      </c>
      <c r="G11" s="161">
        <v>220</v>
      </c>
      <c r="H11" s="161">
        <v>200</v>
      </c>
      <c r="I11" s="188"/>
      <c r="J11" s="178"/>
      <c r="K11" s="180" t="s">
        <v>180</v>
      </c>
      <c r="L11" s="180"/>
      <c r="M11" s="180"/>
      <c r="N11" s="190">
        <v>15000</v>
      </c>
      <c r="O11" s="180"/>
      <c r="P11" s="180"/>
      <c r="Q11" s="180"/>
      <c r="R11" s="130"/>
    </row>
    <row r="12" spans="1:18" ht="15.75" customHeight="1">
      <c r="A12" s="363"/>
      <c r="B12" s="132" t="s">
        <v>67</v>
      </c>
      <c r="C12" s="367" t="s">
        <v>181</v>
      </c>
      <c r="D12" s="368"/>
      <c r="E12" s="133" t="s">
        <v>24</v>
      </c>
      <c r="F12" s="133" t="s">
        <v>171</v>
      </c>
      <c r="G12" s="161">
        <v>120</v>
      </c>
      <c r="H12" s="162">
        <v>115</v>
      </c>
      <c r="I12" s="188"/>
      <c r="J12" s="178"/>
      <c r="K12" s="191" t="s">
        <v>103</v>
      </c>
      <c r="L12" s="191"/>
      <c r="M12" s="191"/>
      <c r="N12" s="192">
        <f ca="1">SUM(N9:N12)</f>
        <v>25815785</v>
      </c>
      <c r="O12" s="180"/>
      <c r="P12" s="180"/>
      <c r="Q12" s="180"/>
      <c r="R12" s="130"/>
    </row>
    <row r="13" spans="1:18" ht="38.25" customHeight="1">
      <c r="A13" s="363"/>
      <c r="B13" s="369" t="s">
        <v>182</v>
      </c>
      <c r="C13" s="369"/>
      <c r="D13" s="370"/>
      <c r="E13" s="133" t="s">
        <v>26</v>
      </c>
      <c r="F13" s="133" t="s">
        <v>171</v>
      </c>
      <c r="G13" s="161">
        <v>111</v>
      </c>
      <c r="H13" s="162">
        <v>120</v>
      </c>
      <c r="I13" s="188"/>
      <c r="J13" s="178"/>
      <c r="K13" s="180"/>
      <c r="L13" s="180"/>
      <c r="M13" s="180"/>
      <c r="N13" s="189"/>
      <c r="O13" s="180"/>
      <c r="P13" s="180"/>
      <c r="Q13" s="180"/>
      <c r="R13" s="130"/>
    </row>
    <row r="14" spans="1:18" ht="51.75" customHeight="1">
      <c r="A14" s="363"/>
      <c r="B14" s="134" t="s">
        <v>67</v>
      </c>
      <c r="C14" s="371" t="s">
        <v>183</v>
      </c>
      <c r="D14" s="372"/>
      <c r="E14" s="135" t="s">
        <v>28</v>
      </c>
      <c r="F14" s="135" t="s">
        <v>171</v>
      </c>
      <c r="G14" s="161">
        <v>111</v>
      </c>
      <c r="H14" s="163">
        <v>120</v>
      </c>
      <c r="I14" s="188"/>
      <c r="J14" s="178"/>
      <c r="K14" s="180"/>
      <c r="L14" s="180"/>
      <c r="M14" s="180"/>
      <c r="N14" s="189"/>
      <c r="O14" s="180"/>
      <c r="P14" s="180"/>
      <c r="Q14" s="180"/>
      <c r="R14" s="130"/>
    </row>
    <row r="15" spans="1:18" ht="29.25" customHeight="1">
      <c r="A15" s="364"/>
      <c r="B15" s="373" t="s">
        <v>67</v>
      </c>
      <c r="C15" s="374"/>
      <c r="D15" s="136" t="s">
        <v>184</v>
      </c>
      <c r="E15" s="137" t="s">
        <v>30</v>
      </c>
      <c r="F15" s="137" t="s">
        <v>171</v>
      </c>
      <c r="G15" s="161">
        <v>5</v>
      </c>
      <c r="H15" s="164">
        <v>2</v>
      </c>
      <c r="I15" s="188"/>
      <c r="J15" s="178"/>
      <c r="K15" s="180"/>
      <c r="L15" s="180"/>
      <c r="M15" s="180"/>
      <c r="N15" s="189"/>
      <c r="O15" s="180"/>
      <c r="P15" s="180"/>
      <c r="Q15" s="180"/>
      <c r="R15" s="130"/>
    </row>
    <row r="16" spans="1:18" ht="27" customHeight="1">
      <c r="A16" s="376" t="s">
        <v>185</v>
      </c>
      <c r="B16" s="377"/>
      <c r="C16" s="377"/>
      <c r="D16" s="378"/>
      <c r="E16" s="137" t="s">
        <v>32</v>
      </c>
      <c r="F16" s="139" t="s">
        <v>186</v>
      </c>
      <c r="G16" s="141">
        <v>22865.4</v>
      </c>
      <c r="H16" s="141">
        <v>25815.8</v>
      </c>
      <c r="I16" s="138"/>
      <c r="J16" s="140"/>
      <c r="K16" s="130"/>
      <c r="L16" s="130"/>
      <c r="M16" s="130"/>
      <c r="O16" s="130"/>
      <c r="P16" s="130"/>
      <c r="Q16" s="130"/>
      <c r="R16" s="130"/>
    </row>
    <row r="17" spans="1:18" ht="25.5" customHeight="1">
      <c r="A17" s="376" t="s">
        <v>187</v>
      </c>
      <c r="B17" s="377"/>
      <c r="C17" s="377"/>
      <c r="D17" s="378"/>
      <c r="E17" s="137" t="s">
        <v>34</v>
      </c>
      <c r="F17" s="139" t="s">
        <v>186</v>
      </c>
      <c r="G17" s="141">
        <v>0</v>
      </c>
      <c r="H17" s="141">
        <v>0</v>
      </c>
      <c r="I17" s="138"/>
      <c r="J17" s="140"/>
      <c r="K17" s="130"/>
      <c r="L17" s="130"/>
      <c r="M17" s="130"/>
      <c r="O17" s="130"/>
      <c r="P17" s="130"/>
      <c r="Q17" s="130"/>
      <c r="R17" s="130"/>
    </row>
    <row r="18" spans="1:18" ht="23.25" customHeight="1">
      <c r="A18" s="379" t="s">
        <v>188</v>
      </c>
      <c r="B18" s="378"/>
      <c r="C18" s="378"/>
      <c r="D18" s="378"/>
      <c r="E18" s="137" t="s">
        <v>36</v>
      </c>
      <c r="F18" s="139" t="s">
        <v>186</v>
      </c>
      <c r="G18" s="141">
        <v>1092</v>
      </c>
      <c r="H18" s="141">
        <v>1342</v>
      </c>
      <c r="I18" s="138"/>
      <c r="J18" s="130"/>
      <c r="K18" s="130"/>
      <c r="L18" s="130"/>
      <c r="M18" s="130"/>
      <c r="O18" s="142"/>
      <c r="P18" s="130"/>
      <c r="Q18" s="130"/>
      <c r="R18" s="130"/>
    </row>
    <row r="19" spans="1:18" ht="25.5" customHeight="1">
      <c r="A19" s="379" t="s">
        <v>189</v>
      </c>
      <c r="B19" s="378"/>
      <c r="C19" s="378"/>
      <c r="D19" s="378"/>
      <c r="E19" s="137" t="s">
        <v>38</v>
      </c>
      <c r="F19" s="139" t="s">
        <v>186</v>
      </c>
      <c r="G19" s="141">
        <v>31773.5</v>
      </c>
      <c r="H19" s="141">
        <v>32035.5</v>
      </c>
      <c r="I19" s="138"/>
      <c r="J19" s="143"/>
      <c r="K19" s="130"/>
      <c r="L19" s="130"/>
      <c r="M19" s="130"/>
      <c r="O19" s="130"/>
      <c r="P19" s="130"/>
      <c r="Q19" s="130"/>
      <c r="R19" s="130"/>
    </row>
    <row r="20" spans="1:18" ht="31.5" customHeight="1">
      <c r="A20" s="380" t="s">
        <v>190</v>
      </c>
      <c r="B20" s="381"/>
      <c r="C20" s="381"/>
      <c r="D20" s="382"/>
      <c r="E20" s="137" t="s">
        <v>40</v>
      </c>
      <c r="F20" s="144" t="s">
        <v>186</v>
      </c>
      <c r="G20" s="145">
        <v>17800.400000000001</v>
      </c>
      <c r="H20" s="145">
        <v>9853.7999999999993</v>
      </c>
      <c r="I20" s="138"/>
      <c r="J20" s="130"/>
      <c r="K20" s="130"/>
      <c r="L20" s="130"/>
      <c r="M20" s="130"/>
      <c r="O20" s="130"/>
      <c r="P20" s="130"/>
      <c r="Q20" s="130"/>
      <c r="R20" s="130"/>
    </row>
    <row r="21" spans="1:18" ht="30.75" customHeight="1">
      <c r="A21" s="383" t="s">
        <v>191</v>
      </c>
      <c r="B21" s="385" t="s">
        <v>192</v>
      </c>
      <c r="C21" s="385"/>
      <c r="D21" s="386"/>
      <c r="E21" s="137" t="s">
        <v>42</v>
      </c>
      <c r="F21" s="146" t="s">
        <v>186</v>
      </c>
      <c r="G21" s="145">
        <v>176</v>
      </c>
      <c r="H21" s="145">
        <v>474.4</v>
      </c>
      <c r="I21" s="138"/>
    </row>
    <row r="22" spans="1:18" ht="33.75" customHeight="1">
      <c r="A22" s="383"/>
      <c r="B22" s="385" t="s">
        <v>193</v>
      </c>
      <c r="C22" s="385"/>
      <c r="D22" s="386"/>
      <c r="E22" s="137" t="s">
        <v>44</v>
      </c>
      <c r="F22" s="147" t="s">
        <v>186</v>
      </c>
      <c r="G22" s="145">
        <v>12452.7</v>
      </c>
      <c r="H22" s="145">
        <v>11422</v>
      </c>
      <c r="I22" s="138"/>
    </row>
    <row r="23" spans="1:18" ht="30.75" customHeight="1">
      <c r="A23" s="383"/>
      <c r="B23" s="385" t="s">
        <v>194</v>
      </c>
      <c r="C23" s="385"/>
      <c r="D23" s="386"/>
      <c r="E23" s="137" t="s">
        <v>46</v>
      </c>
      <c r="F23" s="144" t="s">
        <v>186</v>
      </c>
      <c r="G23" s="145">
        <v>1443</v>
      </c>
      <c r="H23" s="145">
        <v>181.7</v>
      </c>
      <c r="I23" s="138"/>
      <c r="N23" s="148"/>
      <c r="O23" s="47"/>
    </row>
    <row r="24" spans="1:18" ht="30.75" customHeight="1">
      <c r="A24" s="383"/>
      <c r="B24" s="385" t="s">
        <v>195</v>
      </c>
      <c r="C24" s="385"/>
      <c r="D24" s="386"/>
      <c r="E24" s="137" t="s">
        <v>48</v>
      </c>
      <c r="F24" s="147" t="s">
        <v>186</v>
      </c>
      <c r="G24" s="145">
        <v>151.30000000000001</v>
      </c>
      <c r="H24" s="145">
        <v>2437.1999999999998</v>
      </c>
      <c r="I24" s="138"/>
    </row>
    <row r="25" spans="1:18" ht="31.5" customHeight="1">
      <c r="A25" s="383"/>
      <c r="B25" s="385" t="s">
        <v>196</v>
      </c>
      <c r="C25" s="385"/>
      <c r="D25" s="386"/>
      <c r="E25" s="137" t="s">
        <v>50</v>
      </c>
      <c r="F25" s="144" t="s">
        <v>186</v>
      </c>
      <c r="G25" s="141">
        <v>1708.6</v>
      </c>
      <c r="H25" s="141">
        <v>3049.9</v>
      </c>
      <c r="I25" s="138"/>
    </row>
    <row r="26" spans="1:18" ht="39.75" customHeight="1">
      <c r="A26" s="383"/>
      <c r="B26" s="387" t="s">
        <v>197</v>
      </c>
      <c r="C26" s="387"/>
      <c r="D26" s="388"/>
      <c r="E26" s="137" t="s">
        <v>53</v>
      </c>
      <c r="F26" s="144" t="s">
        <v>186</v>
      </c>
      <c r="G26" s="145">
        <v>1708.6</v>
      </c>
      <c r="H26" s="145">
        <v>3049.9</v>
      </c>
      <c r="I26" s="138"/>
    </row>
    <row r="27" spans="1:18" ht="39.75" customHeight="1" thickBot="1">
      <c r="A27" s="384"/>
      <c r="B27" s="389" t="s">
        <v>198</v>
      </c>
      <c r="C27" s="389"/>
      <c r="D27" s="390"/>
      <c r="E27" s="149" t="s">
        <v>55</v>
      </c>
      <c r="F27" s="150" t="s">
        <v>186</v>
      </c>
      <c r="G27" s="151">
        <v>15841.9</v>
      </c>
      <c r="H27" s="151">
        <v>14470.3</v>
      </c>
      <c r="I27" s="152"/>
    </row>
    <row r="28" spans="1:18" ht="39.75" customHeight="1">
      <c r="A28" s="116"/>
      <c r="B28" s="116"/>
      <c r="C28" s="116"/>
      <c r="D28" s="116"/>
      <c r="E28" s="116"/>
      <c r="F28" s="116"/>
      <c r="G28" s="116"/>
      <c r="H28" s="116"/>
      <c r="I28" s="153">
        <v>192.1</v>
      </c>
      <c r="J28" s="31"/>
      <c r="K28" s="47"/>
    </row>
    <row r="29" spans="1:18" ht="39.75" customHeight="1">
      <c r="A29" s="391" t="s">
        <v>199</v>
      </c>
      <c r="B29" s="391"/>
      <c r="C29" s="391"/>
      <c r="D29" s="175"/>
      <c r="E29" s="391" t="s">
        <v>200</v>
      </c>
      <c r="F29" s="391"/>
      <c r="G29" s="391"/>
      <c r="H29" s="391"/>
      <c r="I29" s="176">
        <v>37.700000000000003</v>
      </c>
      <c r="J29" s="47"/>
    </row>
    <row r="30" spans="1:18" ht="39.75" customHeight="1">
      <c r="A30" s="154" t="s">
        <v>201</v>
      </c>
      <c r="B30" s="154"/>
      <c r="C30" s="154"/>
      <c r="D30" s="155" t="s">
        <v>202</v>
      </c>
      <c r="E30" s="375" t="s">
        <v>203</v>
      </c>
      <c r="F30" s="375"/>
      <c r="G30" s="375"/>
      <c r="H30" s="375"/>
      <c r="I30" s="152"/>
    </row>
    <row r="31" spans="1:18" ht="39.75" customHeight="1">
      <c r="A31" s="154" t="s">
        <v>204</v>
      </c>
      <c r="B31" s="154"/>
      <c r="C31" s="154"/>
      <c r="D31" s="156"/>
      <c r="E31" s="156"/>
      <c r="F31" s="116"/>
      <c r="G31" s="116"/>
      <c r="H31" s="155"/>
      <c r="I31" s="152"/>
    </row>
    <row r="32" spans="1:18" ht="39.75" customHeight="1">
      <c r="A32" s="116"/>
      <c r="B32" s="116"/>
      <c r="C32" s="116"/>
      <c r="D32" s="116"/>
      <c r="E32" s="116"/>
      <c r="F32" s="116"/>
      <c r="G32" s="116"/>
      <c r="H32" s="116"/>
      <c r="I32" s="152"/>
    </row>
    <row r="33" spans="1:9" ht="39.75" customHeight="1">
      <c r="A33" s="157"/>
      <c r="B33" s="157"/>
      <c r="C33" s="157"/>
      <c r="D33" s="157"/>
      <c r="E33" s="158"/>
      <c r="F33" s="158"/>
      <c r="G33" s="158"/>
      <c r="H33" s="159"/>
      <c r="I33" s="152"/>
    </row>
  </sheetData>
  <mergeCells count="31">
    <mergeCell ref="E30:H30"/>
    <mergeCell ref="A16:D16"/>
    <mergeCell ref="A17:D17"/>
    <mergeCell ref="A18:D18"/>
    <mergeCell ref="A19:D19"/>
    <mergeCell ref="A20:D20"/>
    <mergeCell ref="A21:A27"/>
    <mergeCell ref="B21:D21"/>
    <mergeCell ref="B22:D22"/>
    <mergeCell ref="B23:D23"/>
    <mergeCell ref="B24:D24"/>
    <mergeCell ref="B25:D25"/>
    <mergeCell ref="B26:D26"/>
    <mergeCell ref="B27:D27"/>
    <mergeCell ref="A29:C29"/>
    <mergeCell ref="E29:H29"/>
    <mergeCell ref="A10:D10"/>
    <mergeCell ref="A11:A15"/>
    <mergeCell ref="B11:D11"/>
    <mergeCell ref="C12:D12"/>
    <mergeCell ref="B13:D13"/>
    <mergeCell ref="C14:D14"/>
    <mergeCell ref="B15:C15"/>
    <mergeCell ref="A2:F2"/>
    <mergeCell ref="A4:E4"/>
    <mergeCell ref="A5:E5"/>
    <mergeCell ref="A6:D6"/>
    <mergeCell ref="A7:A9"/>
    <mergeCell ref="B7:D7"/>
    <mergeCell ref="B8:D8"/>
    <mergeCell ref="C9:D9"/>
  </mergeCells>
  <conditionalFormatting sqref="H9">
    <cfRule type="cellIs" dxfId="10" priority="11" operator="greaterThan">
      <formula>$H$8</formula>
    </cfRule>
  </conditionalFormatting>
  <conditionalFormatting sqref="H26">
    <cfRule type="cellIs" dxfId="9" priority="10" operator="greaterThan">
      <formula>$H$25</formula>
    </cfRule>
  </conditionalFormatting>
  <conditionalFormatting sqref="H20">
    <cfRule type="cellIs" dxfId="8" priority="9" operator="greaterThan">
      <formula>$H$19</formula>
    </cfRule>
  </conditionalFormatting>
  <conditionalFormatting sqref="H10">
    <cfRule type="expression" dxfId="7" priority="8">
      <formula>$H$10&lt;$H$11+$H$13</formula>
    </cfRule>
  </conditionalFormatting>
  <conditionalFormatting sqref="H12">
    <cfRule type="expression" dxfId="6" priority="7">
      <formula>$H$11&lt;$H$12</formula>
    </cfRule>
  </conditionalFormatting>
  <conditionalFormatting sqref="H15">
    <cfRule type="expression" dxfId="5" priority="4">
      <formula>$H$15&gt;$H$13</formula>
    </cfRule>
    <cfRule type="expression" dxfId="4" priority="6">
      <formula>$H$15&gt;$H$14</formula>
    </cfRule>
  </conditionalFormatting>
  <conditionalFormatting sqref="H14">
    <cfRule type="expression" dxfId="3" priority="5">
      <formula>$H$14&gt;$H$13</formula>
    </cfRule>
  </conditionalFormatting>
  <conditionalFormatting sqref="H8">
    <cfRule type="expression" dxfId="2" priority="3">
      <formula>$H$8-$H$9&gt;$H$7</formula>
    </cfRule>
  </conditionalFormatting>
  <conditionalFormatting sqref="G20">
    <cfRule type="cellIs" dxfId="1" priority="2" operator="greaterThan">
      <formula>$H$19</formula>
    </cfRule>
  </conditionalFormatting>
  <conditionalFormatting sqref="G26">
    <cfRule type="cellIs" dxfId="0" priority="1" operator="greaterThan">
      <formula>$H$25</formula>
    </cfRule>
  </conditionalFormatting>
  <dataValidations count="3">
    <dataValidation type="custom" allowBlank="1" showInputMessage="1" showErrorMessage="1" errorTitle="Znaki po przecinku" error="Wpisana wartość może mieć wyłącznie 1 znak po przecinku." sqref="H16:H27" xr:uid="{00000000-0002-0000-0300-000000000000}">
      <formula1>MOD(H16*10,1)=0</formula1>
    </dataValidation>
    <dataValidation type="custom" allowBlank="1" showInputMessage="1" showErrorMessage="1" errorTitle="Znaki po przecinku" error="Wpisujemy bez miejsc po przecinku." sqref="H7:H15" xr:uid="{00000000-0002-0000-0300-000001000000}">
      <formula1>MOD(H7,1)=0</formula1>
    </dataValidation>
    <dataValidation type="custom" allowBlank="1" showInputMessage="1" showErrorMessage="1" errorTitle="Znaki po przecinku" error="Wpisana wartość może mieć wyłącznie 1 znak po przecinku." sqref="H33" xr:uid="{00000000-0002-0000-0300-000002000000}">
      <formula1>MOD(H33*10,1)=0</formula1>
      <formula2>0</formula2>
    </dataValidation>
  </dataValidations>
  <pageMargins left="0.7" right="0.7" top="0.75" bottom="0.75" header="0.51180555555555496" footer="0.51180555555555496"/>
  <pageSetup paperSize="9" scale="44" firstPageNumber="0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Dział I</vt:lpstr>
      <vt:lpstr>Dział II</vt:lpstr>
      <vt:lpstr>Dział III</vt:lpstr>
      <vt:lpstr>Dział IV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Jarzęmbska</dc:creator>
  <cp:lastModifiedBy>AMB</cp:lastModifiedBy>
  <cp:lastPrinted>2021-06-23T08:13:52Z</cp:lastPrinted>
  <dcterms:created xsi:type="dcterms:W3CDTF">2021-06-15T08:30:08Z</dcterms:created>
  <dcterms:modified xsi:type="dcterms:W3CDTF">2021-06-25T07:28:32Z</dcterms:modified>
</cp:coreProperties>
</file>