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updateLinks="never"/>
  <mc:AlternateContent xmlns:mc="http://schemas.openxmlformats.org/markup-compatibility/2006">
    <mc:Choice Requires="x15">
      <x15ac:absPath xmlns:x15ac="http://schemas.microsoft.com/office/spreadsheetml/2010/11/ac" url="\\UWB-ADM-01\WymianaUWB$\DR\Kierownik\Moje dokumenty\BIP\"/>
    </mc:Choice>
  </mc:AlternateContent>
  <xr:revisionPtr revIDLastSave="0" documentId="8_{7ED56532-1B4F-491E-93F0-E49FF9421DC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Dział I" sheetId="1" r:id="rId1"/>
    <sheet name="Dział II" sheetId="2" r:id="rId2"/>
    <sheet name="Dział III" sheetId="3" r:id="rId3"/>
    <sheet name="Dział IV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4" l="1"/>
  <c r="G15" i="3"/>
  <c r="G14" i="3"/>
  <c r="G10" i="3" s="1"/>
  <c r="G9" i="3" s="1"/>
  <c r="G13" i="3"/>
  <c r="G12" i="3"/>
  <c r="G11" i="3"/>
  <c r="K10" i="3"/>
  <c r="I10" i="3"/>
  <c r="I9" i="3" s="1"/>
  <c r="H10" i="3"/>
  <c r="H9" i="3" s="1"/>
  <c r="F10" i="3"/>
  <c r="F9" i="3" s="1"/>
  <c r="K9" i="3"/>
  <c r="J9" i="3"/>
  <c r="F37" i="2"/>
  <c r="F31" i="2"/>
  <c r="F27" i="2"/>
  <c r="F22" i="2"/>
  <c r="F18" i="2"/>
  <c r="F7" i="2"/>
  <c r="F14" i="2" s="1"/>
  <c r="E47" i="1"/>
  <c r="E46" i="1"/>
  <c r="E45" i="1" s="1"/>
  <c r="E54" i="1" s="1"/>
  <c r="E56" i="1" s="1"/>
  <c r="E40" i="1" s="1"/>
  <c r="E39" i="1" s="1"/>
  <c r="E32" i="1"/>
  <c r="E30" i="1" s="1"/>
  <c r="E28" i="1" s="1"/>
  <c r="E11" i="1" s="1"/>
  <c r="E12" i="1"/>
  <c r="E64" i="1" l="1"/>
  <c r="E69" i="1" s="1"/>
  <c r="E72" i="1" s="1"/>
  <c r="F43" i="1"/>
  <c r="F13" i="1"/>
  <c r="H10" i="4" l="1"/>
  <c r="G31" i="3"/>
  <c r="G30" i="3"/>
  <c r="G29" i="3"/>
  <c r="G28" i="3"/>
  <c r="G27" i="3"/>
  <c r="K26" i="3"/>
  <c r="K25" i="3" s="1"/>
  <c r="I26" i="3"/>
  <c r="I25" i="3" s="1"/>
  <c r="H26" i="3"/>
  <c r="H25" i="3" s="1"/>
  <c r="F26" i="3"/>
  <c r="F25" i="3" s="1"/>
  <c r="J25" i="3"/>
  <c r="G18" i="3"/>
  <c r="F18" i="3"/>
  <c r="D45" i="2"/>
  <c r="G37" i="2"/>
  <c r="G31" i="2"/>
  <c r="G27" i="2"/>
  <c r="G22" i="2"/>
  <c r="G18" i="2"/>
  <c r="E15" i="2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4" i="2" s="1"/>
  <c r="E35" i="2" s="1"/>
  <c r="E36" i="2" s="1"/>
  <c r="E37" i="2" s="1"/>
  <c r="G7" i="2"/>
  <c r="G14" i="2" s="1"/>
  <c r="F47" i="1"/>
  <c r="F46" i="1"/>
  <c r="F45" i="1" s="1"/>
  <c r="F54" i="1" s="1"/>
  <c r="F56" i="1" s="1"/>
  <c r="F40" i="1" s="1"/>
  <c r="F39" i="1" s="1"/>
  <c r="D39" i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F32" i="1"/>
  <c r="F30" i="1" s="1"/>
  <c r="F28" i="1" s="1"/>
  <c r="F12" i="1"/>
  <c r="F11" i="1" l="1"/>
  <c r="F64" i="1" s="1"/>
  <c r="F69" i="1" s="1"/>
  <c r="F72" i="1" s="1"/>
  <c r="G26" i="3"/>
  <c r="G2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Piotr Jagielski</author>
    <author>Jagielski Piotr</author>
    <author>pjagielski</author>
  </authors>
  <commentList>
    <comment ref="F7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suma wierszy 03, 04, 05.</t>
        </r>
      </text>
    </comment>
    <comment ref="G7" authorId="0" shapeId="0" xr:uid="{00000000-0006-0000-0100-000002000000}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suma wierszy 03, 04, 05.</t>
        </r>
      </text>
    </comment>
    <comment ref="F8" authorId="1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Fundusz zasadniczy należy powiększyć o osiągnięty w poprzednim roku zysk, lub pomniejszyć o wykazaną stratę. Nie ma możliwości by w polach 03 i 07 wykazać wartości "0,0".</t>
        </r>
      </text>
    </comment>
    <comment ref="G8" authorId="1" shapeId="0" xr:uid="{00000000-0006-0000-0100-000004000000}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Fundusz zasadniczy należy powiększyć o osiągnięty w poprzednim roku zysk, lub pomniejszyć o wykazaną stratę. Nie ma możliwości by w polach 03 i 07 wykazać wartości "0,0".</t>
        </r>
      </text>
    </comment>
    <comment ref="F11" authorId="2" shapeId="0" xr:uid="{00000000-0006-0000-0100-000005000000}">
      <text>
        <r>
          <rPr>
            <b/>
            <sz val="8"/>
            <color indexed="81"/>
            <rFont val="Tahoma"/>
            <family val="2"/>
            <charset val="238"/>
          </rPr>
          <t>pjagielski: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od sumy wierszy 07, 08.
</t>
        </r>
      </text>
    </comment>
    <comment ref="G11" authorId="2" shapeId="0" xr:uid="{00000000-0006-0000-0100-000006000000}">
      <text>
        <r>
          <rPr>
            <b/>
            <sz val="8"/>
            <color indexed="81"/>
            <rFont val="Tahoma"/>
            <family val="2"/>
            <charset val="238"/>
          </rPr>
          <t>pjagielski: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od sumy wierszy 07, 08.
</t>
        </r>
      </text>
    </comment>
    <comment ref="F20" authorId="1" shapeId="0" xr:uid="{00000000-0006-0000-0100-000007000000}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mniejsza niż wykazana w wierszu 35 działu I.</t>
        </r>
      </text>
    </comment>
    <comment ref="G20" authorId="1" shapeId="0" xr:uid="{00000000-0006-0000-0100-000008000000}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mniejsza niż wykazana w wierszu 35 działu I.</t>
        </r>
      </text>
    </comment>
    <comment ref="F24" authorId="1" shapeId="0" xr:uid="{00000000-0006-0000-0100-000009000000}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Wpisana wartość nie może być mniejsza niż wykazana w wierszu 16</t>
        </r>
      </text>
    </comment>
    <comment ref="G24" authorId="1" shapeId="0" xr:uid="{00000000-0006-0000-0100-00000A000000}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Wpisana wartość nie może być mniejsza niż wykazana w wierszu 16</t>
        </r>
      </text>
    </comment>
    <comment ref="A34" authorId="0" shapeId="0" xr:uid="{00000000-0006-0000-0100-00000B000000}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Proszę wpisać nazwę funduszu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Piotr Jagielski</author>
  </authors>
  <commentList>
    <comment ref="J10" authorId="0" shapeId="0" xr:uid="{00000000-0006-0000-0200-000001000000}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1 ustawy - Prawo o szkolnictwie wyższym i nauce.
Naliczenie wedle wzoru:
 2% x (wynagrodzenia osobowe x (100/102)) - zaokrąglone do 1 miejsca po przecinku.</t>
        </r>
      </text>
    </comment>
    <comment ref="J15" authorId="0" shapeId="0" xr:uid="{00000000-0006-0000-0200-000002000000}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2 ustawy - Prawo o szkolnictwie wyższym i nauce.
Naliczenie wedle wzoru:
 1% x (wynagrodzenia osobowe x (100/101)) - zaokrąglone do 1 miejsca po przecinku.</t>
        </r>
      </text>
    </comment>
    <comment ref="J26" authorId="0" shapeId="0" xr:uid="{00000000-0006-0000-0200-000003000000}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1 ustawy - Prawo o szkolnictwie wyższym i nauce.
Naliczenie wedle wzoru:
 2% x (wynagrodzenia osobowe x (100/102)) - zaokrąglone do 1 miejsca po przecinku.</t>
        </r>
      </text>
    </comment>
    <comment ref="J31" authorId="0" shapeId="0" xr:uid="{00000000-0006-0000-0200-000004000000}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2 ustawy - Prawo o szkolnictwie wyższym i nauce.
Naliczenie wedle wzoru:
 1% x (wynagrodzenia osobowe x (100/101)) - zaokrąglone do 1 miejsca po przecinku.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Żarnowska Hanna</author>
  </authors>
  <commentList>
    <comment ref="G8" authorId="0" shapeId="0" xr:uid="{00000000-0006-0000-0300-000001000000}">
      <text>
        <r>
          <rPr>
            <b/>
            <sz val="8"/>
            <color indexed="81"/>
            <rFont val="Tahoma"/>
            <family val="2"/>
            <charset val="238"/>
          </rPr>
          <t>Żarnowska Hanna:</t>
        </r>
        <r>
          <rPr>
            <sz val="8"/>
            <color indexed="81"/>
            <rFont val="Tahoma"/>
            <family val="2"/>
            <charset val="238"/>
          </rPr>
          <t xml:space="preserve">
Pogrubienie oznacza, iż wpisano więcej osób na studiach niestacjonarnych niż na studiach stacjonarnych. Zgodnie z art. 63 ust. 3 ustawy Prawo o szkolnictwie wyższym i nauce w uczelni publicznej liczba studentów stacjonarnych nie może być mniejsza od liczby studentów niestacjonarnych.</t>
        </r>
      </text>
    </comment>
    <comment ref="H8" authorId="0" shapeId="0" xr:uid="{00000000-0006-0000-0300-000002000000}">
      <text>
        <r>
          <rPr>
            <b/>
            <sz val="8"/>
            <color indexed="81"/>
            <rFont val="Tahoma"/>
            <family val="2"/>
            <charset val="238"/>
          </rPr>
          <t>Żarnowska Hanna:</t>
        </r>
        <r>
          <rPr>
            <sz val="8"/>
            <color indexed="81"/>
            <rFont val="Tahoma"/>
            <family val="2"/>
            <charset val="238"/>
          </rPr>
          <t xml:space="preserve">
Pogrubienie oznacza, iż wpisano więcej osób na studiach niestacjonarnych niż na studiach stacjonarnych. Zgodnie z art. 63 ust. 3 ustawy Prawo o szkolnictwie wyższym i nauce w uczelni publicznej liczba studentów stacjonarnych nie może być mniejsza od liczby studentów niestacjonarnych.</t>
        </r>
      </text>
    </comment>
  </commentList>
</comments>
</file>

<file path=xl/sharedStrings.xml><?xml version="1.0" encoding="utf-8"?>
<sst xmlns="http://schemas.openxmlformats.org/spreadsheetml/2006/main" count="294" uniqueCount="173">
  <si>
    <t>………………..………………….</t>
  </si>
  <si>
    <t xml:space="preserve">         (pieczątka uczelni)</t>
  </si>
  <si>
    <t>Proszę wpisać nazwę uczelni</t>
  </si>
  <si>
    <t>nazwa uczelni</t>
  </si>
  <si>
    <t>Plan rzeczowo-finansowy na 2020 r.</t>
  </si>
  <si>
    <r>
      <t>Dział I. Rachunek zysków i strat</t>
    </r>
    <r>
      <rPr>
        <sz val="12"/>
        <rFont val="Times New Roman"/>
        <family val="1"/>
        <charset val="238"/>
      </rPr>
      <t xml:space="preserve">   –   w tysiącach złotych z jednym znakiem po przecinku</t>
    </r>
  </si>
  <si>
    <t xml:space="preserve"> </t>
  </si>
  <si>
    <t>WYSZCZEGÓLNIENIE</t>
  </si>
  <si>
    <t>plan po zmianach</t>
  </si>
  <si>
    <r>
      <t>A.  Przychody z działalności operacyjnej</t>
    </r>
    <r>
      <rPr>
        <sz val="14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(02+18)</t>
    </r>
  </si>
  <si>
    <t>01</t>
  </si>
  <si>
    <r>
      <t>Przychody z podstawowej działalności operacyjnej</t>
    </r>
    <r>
      <rPr>
        <sz val="12"/>
        <rFont val="Times New Roman"/>
        <family val="1"/>
        <charset val="238"/>
      </rPr>
      <t xml:space="preserve"> (03+04+05+06+08+09+10+12+13+14+16+17)</t>
    </r>
  </si>
  <si>
    <t>02</t>
  </si>
  <si>
    <t>Subwencja na utrzymanie potencjału dydaktycznego i badawczego</t>
  </si>
  <si>
    <t>03</t>
  </si>
  <si>
    <t>Dotacje z budżetu państwa</t>
  </si>
  <si>
    <t>04</t>
  </si>
  <si>
    <t>Środki z budżetów jednostek samorządu terytorialnego lub ich związków</t>
  </si>
  <si>
    <t>05</t>
  </si>
  <si>
    <t>Opłaty za świadczone usługi edukacyjne</t>
  </si>
  <si>
    <t>06</t>
  </si>
  <si>
    <t>w tym na studiach niestacjonarnych</t>
  </si>
  <si>
    <t>07</t>
  </si>
  <si>
    <t xml:space="preserve">Środki na realizację projektów finansowanych przez Narodowe Centrum Badań i Rozwoju </t>
  </si>
  <si>
    <t>08</t>
  </si>
  <si>
    <t>Środki na realizację projektów finansowanych przez Narodowe Centrum Nauki</t>
  </si>
  <si>
    <t>09</t>
  </si>
  <si>
    <t>Środki na realizację przedsięwzięć współfinansowanych ze środków pochodzących ze źródeł zagranicznych</t>
  </si>
  <si>
    <t>10</t>
  </si>
  <si>
    <t>w tym środki pochodzące ze źródeł zagranicznych, niepodlegające zwrotowi</t>
  </si>
  <si>
    <t>11</t>
  </si>
  <si>
    <t>Sprzedaż pozostałych prac i usług badawczych i rozwojowych</t>
  </si>
  <si>
    <t>12</t>
  </si>
  <si>
    <t>Środki na realizację programów lub przedsięwzięć ustanowionych przez ministra właściwego do spraw szkolnictwa wyższego i nauki</t>
  </si>
  <si>
    <t>13</t>
  </si>
  <si>
    <t>Pozostałe przychody z podstawowej działalności operacyjnej</t>
  </si>
  <si>
    <t>14</t>
  </si>
  <si>
    <t>w tym opłaty za korzystanie z domów i stołówek studenckich</t>
  </si>
  <si>
    <t>15</t>
  </si>
  <si>
    <t>Przychody ogółem z działalności gospodarczej wyodrębnionej</t>
  </si>
  <si>
    <t>16</t>
  </si>
  <si>
    <t>Koszt wytworzenia świadczeń na własne potrzeby jednostki</t>
  </si>
  <si>
    <t>17</t>
  </si>
  <si>
    <r>
      <t xml:space="preserve">Pozostałe przychody  </t>
    </r>
    <r>
      <rPr>
        <sz val="12"/>
        <rFont val="Times New Roman"/>
        <family val="1"/>
        <charset val="238"/>
      </rPr>
      <t>(19+20)</t>
    </r>
  </si>
  <si>
    <t>18</t>
  </si>
  <si>
    <t>Przychody ze sprzedaży towarów i materiałów</t>
  </si>
  <si>
    <t>19</t>
  </si>
  <si>
    <t>Pozostałe przychody operacyjne (21+22)</t>
  </si>
  <si>
    <t>20</t>
  </si>
  <si>
    <t>z tego</t>
  </si>
  <si>
    <t>zysk z tytułu rozchodu niefinansowych aktywów trwałych</t>
  </si>
  <si>
    <t>21</t>
  </si>
  <si>
    <t>inne pozostałe przychody operacyjne</t>
  </si>
  <si>
    <t>22</t>
  </si>
  <si>
    <t>w tym równowartość rocznych odpisów amortyzacyjnych środków trwałych oraz wartości niematerialnych i prawnych sfinansowanych z dotacji celowych, subwencji, a także otrzymanych nieodpłatnie z innych źródeł</t>
  </si>
  <si>
    <r>
      <t>cd. działu I.  Rachunek zysków i strat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</si>
  <si>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r>
      <t xml:space="preserve">B. Koszty działalności operacyjnej </t>
    </r>
    <r>
      <rPr>
        <sz val="14"/>
        <rFont val="Times New Roman"/>
        <family val="1"/>
        <charset val="238"/>
      </rPr>
      <t>(25+44)</t>
    </r>
  </si>
  <si>
    <r>
      <t xml:space="preserve">Koszty podstawowej działalności operacyjnej </t>
    </r>
    <r>
      <rPr>
        <sz val="12"/>
        <rFont val="Times New Roman"/>
        <family val="1"/>
        <charset val="238"/>
      </rPr>
      <t xml:space="preserve"> (41)</t>
    </r>
  </si>
  <si>
    <t>Amortyzacja</t>
  </si>
  <si>
    <t>Zużycie materiałów i energii</t>
  </si>
  <si>
    <t>Usługi obce</t>
  </si>
  <si>
    <t>Podatki i opłaty</t>
  </si>
  <si>
    <t>Wynagrodzenia</t>
  </si>
  <si>
    <t>w tym wynikające ze stosunku pracy</t>
  </si>
  <si>
    <t>Ubezpieczenia społeczne i inne świadczenia</t>
  </si>
  <si>
    <t>w tym</t>
  </si>
  <si>
    <t>składki z tytułu ubezpieczeń społecznych i funduszu pracy</t>
  </si>
  <si>
    <t xml:space="preserve">w tym </t>
  </si>
  <si>
    <t>składki z tytułu ubezpieczeń społecznych wypłacane od stypendiów doktoranckich w szkołach doktorskich</t>
  </si>
  <si>
    <t>odpis na zakładowy fundusz świadczeń socjalnych</t>
  </si>
  <si>
    <t>odpis na własny fundusz na stypendia</t>
  </si>
  <si>
    <t>stypendia doktoranckie w szkołach doktorskich</t>
  </si>
  <si>
    <t>Pozostałe koszty rodzajowe</t>
  </si>
  <si>
    <t>Ogółem koszty rodzajowe (26+27+28+29+30+32+38)</t>
  </si>
  <si>
    <t>Zmiana stanu produktów (zwiększenia – wartość ujemna, zmniejszenia − wartość dodatnia)</t>
  </si>
  <si>
    <t>Ogółem koszty własne podstawowej działalności operacyjnej (39+40)</t>
  </si>
  <si>
    <t>koszty utrzymania domów i stołówek studenckich</t>
  </si>
  <si>
    <t>koszty działalności gospodarczej wyodrębnionej</t>
  </si>
  <si>
    <r>
      <t xml:space="preserve">Pozostałe koszty </t>
    </r>
    <r>
      <rPr>
        <sz val="12"/>
        <rFont val="Times New Roman"/>
        <family val="1"/>
        <charset val="238"/>
      </rPr>
      <t>(45+46)</t>
    </r>
  </si>
  <si>
    <t xml:space="preserve">Wartość sprzedanych towarów i materiałów </t>
  </si>
  <si>
    <t>Pozostałe koszty operacyjne (47+48)</t>
  </si>
  <si>
    <t>strata z tytułu rozchodu niefinansowych aktywów trwałych</t>
  </si>
  <si>
    <t>inne pozostałe koszty operacyjne</t>
  </si>
  <si>
    <r>
      <t xml:space="preserve">C. Zysk (strata) z działalności operacyjnej </t>
    </r>
    <r>
      <rPr>
        <sz val="14"/>
        <rFont val="Times New Roman"/>
        <family val="1"/>
        <charset val="238"/>
      </rPr>
      <t xml:space="preserve"> (01</t>
    </r>
    <r>
      <rPr>
        <sz val="14"/>
        <rFont val="Calibri"/>
        <family val="2"/>
        <charset val="238"/>
      </rPr>
      <t>−</t>
    </r>
    <r>
      <rPr>
        <sz val="14"/>
        <rFont val="Times New Roman"/>
        <family val="1"/>
        <charset val="238"/>
      </rPr>
      <t>24)</t>
    </r>
  </si>
  <si>
    <t>D. Przychody finansowe</t>
  </si>
  <si>
    <t xml:space="preserve">w tym odsetki uzyskane </t>
  </si>
  <si>
    <t>E. Koszty finansowe</t>
  </si>
  <si>
    <t>w tym odsetki zapłacone</t>
  </si>
  <si>
    <r>
      <t xml:space="preserve">F. Zysk (strata) brutto </t>
    </r>
    <r>
      <rPr>
        <sz val="14"/>
        <rFont val="Times New Roman"/>
        <family val="1"/>
        <charset val="238"/>
      </rPr>
      <t>(49+50-52)</t>
    </r>
  </si>
  <si>
    <t>G.  Podatek dochodowy</t>
  </si>
  <si>
    <t>H.  Pozostałe obowiązkowe zmniejszenia zysku (zwiększenia straty)</t>
  </si>
  <si>
    <r>
      <t xml:space="preserve">I. Zysk (strata) netto </t>
    </r>
    <r>
      <rPr>
        <sz val="14"/>
        <rFont val="Times New Roman"/>
        <family val="1"/>
        <charset val="238"/>
      </rPr>
      <t>(54-55-56)</t>
    </r>
  </si>
  <si>
    <r>
      <t>Dział II.  Fundusze uczelni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</si>
  <si>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Wyszczególnienie</t>
  </si>
  <si>
    <t>Fundusz zasadniczy</t>
  </si>
  <si>
    <t>stan funduszu na początek roku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</si>
  <si>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</si>
  <si>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</si>
  <si>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</si>
  <si>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</si>
  <si>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zmniejszenia ogółem</t>
  </si>
  <si>
    <t>pokrycie straty netto</t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</si>
  <si>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(01+02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06)</t>
    </r>
  </si>
  <si>
    <t>Fundusz 
stypendialny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</si>
  <si>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(10+11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12)</t>
    </r>
  </si>
  <si>
    <t>Zakładowy fundusz świadczeń socjalnych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</si>
  <si>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(14+15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16)</t>
    </r>
  </si>
  <si>
    <t>Własny fundusz 
na stypendia</t>
  </si>
  <si>
    <t>w tym odpis w ciężar kosztów działalności w zakresie kształcenia 
i działalności naukowej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</si>
  <si>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(18+19</t>
    </r>
    <r>
      <rPr>
        <sz val="12"/>
        <rFont val="Calibri"/>
        <family val="2"/>
        <charset val="238"/>
      </rPr>
      <t>−21</t>
    </r>
    <r>
      <rPr>
        <sz val="12"/>
        <rFont val="Times New Roman"/>
        <family val="1"/>
        <charset val="238"/>
      </rPr>
      <t>)</t>
    </r>
  </si>
  <si>
    <t>Fundusz wsparcia osób niepełnosprawnych</t>
  </si>
  <si>
    <t xml:space="preserve">stan funduszu na początek roku </t>
  </si>
  <si>
    <t>zwiększenie ogółem</t>
  </si>
  <si>
    <t>zmniejszenie ogółem</t>
  </si>
  <si>
    <r>
      <t>stan funduszu na koniec okresu sprawozdawczego</t>
    </r>
    <r>
      <rPr>
        <sz val="12"/>
        <rFont val="Times New Roman"/>
        <family val="1"/>
        <charset val="238"/>
      </rPr>
      <t xml:space="preserve"> (23+24-25)</t>
    </r>
  </si>
  <si>
    <t>Inne fundusze tworzone na podstawie odrębnych ustaw lub statutu uczelni</t>
  </si>
  <si>
    <t>………..</t>
  </si>
  <si>
    <t>Dział IV. Zatrudnienie i wynagrodzenia w grupach stanowisk</t>
  </si>
  <si>
    <t>Zatrudnienie</t>
  </si>
  <si>
    <t>osobowe</t>
  </si>
  <si>
    <t>dodatkowe wynagrodzenie roczne</t>
  </si>
  <si>
    <t>nagrody rektora</t>
  </si>
  <si>
    <t>Nauczyciele akademiccy</t>
  </si>
  <si>
    <t>profesorów</t>
  </si>
  <si>
    <t>profesorów uczelni</t>
  </si>
  <si>
    <t>adiunktów</t>
  </si>
  <si>
    <t>asystentów</t>
  </si>
  <si>
    <t>Pracownicy niebędący nauczycielami akademickimi</t>
  </si>
  <si>
    <t>DS.</t>
  </si>
  <si>
    <t>Plan po zmianach</t>
  </si>
  <si>
    <t>Wynagrodzenia wynikające ze stosunku pracy 
(4+7)</t>
  </si>
  <si>
    <t>dodatek 
za staż pracy</t>
  </si>
  <si>
    <t xml:space="preserve"> Razem </t>
  </si>
  <si>
    <t>z tego 
w grupach stanowisk</t>
  </si>
  <si>
    <t>Należy podać:</t>
  </si>
  <si>
    <t xml:space="preserve">- przeciętne zatrudnienie w przeliczeniu na pełne etaty, z jednym znakiem po przecinku, </t>
  </si>
  <si>
    <r>
      <t xml:space="preserve">- przeciętne zatrudnienie w miesiącu należy obliczyć metodą </t>
    </r>
    <r>
      <rPr>
        <b/>
        <sz val="12"/>
        <rFont val="Arial"/>
        <family val="2"/>
        <charset val="238"/>
      </rPr>
      <t xml:space="preserve">średniej chronologicznej </t>
    </r>
    <r>
      <rPr>
        <sz val="12"/>
        <rFont val="Arial"/>
        <family val="2"/>
        <charset val="238"/>
      </rPr>
      <t>(zgodnie z metodyką określoną w formularzu GUS Z-06),</t>
    </r>
  </si>
  <si>
    <r>
      <t xml:space="preserve">- wynagrodzenia w </t>
    </r>
    <r>
      <rPr>
        <b/>
        <sz val="12"/>
        <rFont val="Arial"/>
        <family val="2"/>
        <charset val="238"/>
      </rPr>
      <t>tysiącach złotych,</t>
    </r>
    <r>
      <rPr>
        <sz val="12"/>
        <rFont val="Arial"/>
        <family val="2"/>
        <charset val="238"/>
      </rPr>
      <t xml:space="preserve"> z jednym znakiem po przecinku.</t>
    </r>
  </si>
  <si>
    <t>Dział IV. Informacje rzeczowe i uzupełniające</t>
  </si>
  <si>
    <t>Jednostka miary</t>
  </si>
  <si>
    <t>Liczba studentów ogółem (02+03)</t>
  </si>
  <si>
    <t>osoby</t>
  </si>
  <si>
    <t>studiów stacjonarnych</t>
  </si>
  <si>
    <t>studiów niestacjonarnych</t>
  </si>
  <si>
    <r>
      <t xml:space="preserve">studenci, o których mowa w art. 444 ust. 6 ustawy </t>
    </r>
    <r>
      <rPr>
        <i/>
        <sz val="12"/>
        <rFont val="Times New Roman"/>
        <family val="1"/>
        <charset val="238"/>
      </rPr>
      <t>Prawo o szkolnictwie wyższym i nauce</t>
    </r>
  </si>
  <si>
    <t>Liczba uczestników studiów doktoranckich ogółem</t>
  </si>
  <si>
    <t xml:space="preserve">liczba uczestników stacjonarnych studiów doktoranckich </t>
  </si>
  <si>
    <r>
      <t xml:space="preserve">liczba osób pobierających stypendium doktoranckie, o którym mowa w art. 200 ust. 1 ustawy </t>
    </r>
    <r>
      <rPr>
        <i/>
        <sz val="12"/>
        <rFont val="Times New Roman"/>
        <family val="1"/>
        <charset val="238"/>
      </rPr>
      <t>Prawo o szkolnictwie wyższym</t>
    </r>
  </si>
  <si>
    <t>liczba doktorantów w szkołach doktorskich</t>
  </si>
  <si>
    <r>
      <t xml:space="preserve">liczba osób pobierających stypendium doktoranckie, o którym mowa w art. 209 ust. 1 ustawy </t>
    </r>
    <r>
      <rPr>
        <i/>
        <sz val="12"/>
        <rFont val="Times New Roman"/>
        <family val="1"/>
        <charset val="238"/>
      </rPr>
      <t>Prawo o szkolnictwie wyższym i nauce</t>
    </r>
  </si>
  <si>
    <r>
      <t xml:space="preserve">liczba osób pobierających zwiększone stypendium doktoranckie, o którym mowa w art. 209 ust. 7 ustawy </t>
    </r>
    <r>
      <rPr>
        <i/>
        <sz val="12"/>
        <rFont val="Times New Roman"/>
        <family val="1"/>
        <charset val="238"/>
      </rPr>
      <t>Prawo o szkolnictwie wyższym i nauce</t>
    </r>
  </si>
  <si>
    <t>Kwota stypendiów dla studentów i doktorantów</t>
  </si>
  <si>
    <t>tys. zł</t>
  </si>
  <si>
    <t>Przychody z tytułu komercjalizacji wyników badań naukowych i prac rozwojowych</t>
  </si>
  <si>
    <t xml:space="preserve">Koszty remontów budynków i lokali oraz obiektów inżynierii lądowej i wodnej </t>
  </si>
  <si>
    <t>Nakłady na rzeczowe aktywa trwałe i wartości niematerialne i prawne</t>
  </si>
  <si>
    <t>w tym nakłady na urządzenia techniczne i maszyny, środki transportu i inne środki trwałe</t>
  </si>
  <si>
    <t>z wiersza 14</t>
  </si>
  <si>
    <t xml:space="preserve">Nakłady na rzeczowe aktywa trwałe i wartości niematerialne i prawne sfinansowane lub dofinasowane z subwencji na utrzymanie potencjału dydaktycznego i badawczego </t>
  </si>
  <si>
    <t>Nakłady na rzeczowe aktywa trwałe i wartości niematerialne i prawne sfinansowane lub dofinasowane z dotacji celowych</t>
  </si>
  <si>
    <t xml:space="preserve">Nakłady na rzeczowe aktywa trwałe i wartości niematerialne i prawne sfinansowane lub dofinasowane ze środków przekazanych przez Narodowego Centrum Badań i Rozwoju </t>
  </si>
  <si>
    <t xml:space="preserve">Nakłady na rzeczowe aktywa trwałe i wartości niematerialne i prawne sfinansowane lub dofinasowane ze środków przekazanych przez Narodowe Centrum Nauki </t>
  </si>
  <si>
    <t>Nakłady na rzeczowe aktywa trwałe i wartości niematerialne i prawne sfinansowane lub dofinasowane ze środków pochodzących z pomocy zagranicznej i niepodlegających zwrotowi</t>
  </si>
  <si>
    <t>w tym z Unii Europejskiej</t>
  </si>
  <si>
    <t>Nakłady na rzeczowe aktywa trwałe i wartości niematerialne i prawne sfinansowane ze środków innych niż wymienione w wierszach 16-20,  a także otrzymanych nieodpłatnie</t>
  </si>
  <si>
    <t>……………………..</t>
  </si>
  <si>
    <t>..……………...…..…..….…</t>
  </si>
  <si>
    <t xml:space="preserve">(imię, nazwisko, telefon, </t>
  </si>
  <si>
    <t xml:space="preserve">             (miejscowość, data)                    </t>
  </si>
  <si>
    <t>(pieczątka imienna i podpis Rektora)</t>
  </si>
  <si>
    <t>e-mail osoby sporządzającej)</t>
  </si>
  <si>
    <t>Plan z dnia 22.12.2020 r.</t>
  </si>
  <si>
    <t xml:space="preserve">Białystok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</si>
</sst>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#,##0.0"/>
    <numFmt numFmtId="165" formatCode="_-* #,##0.00\ _z_ł_-;\-* #,##0.00\ _z_ł_-;_-* \-??\ _z_ł_-;_-@_-"/>
    <numFmt numFmtId="166" formatCode="_-* #,##0.0\ _z_ł_-;\-* #,##0.0\ _z_ł_-;_-* \-??\ _z_ł_-;_-@_-"/>
    <numFmt numFmtId="167" formatCode="_-* #,##0.0\ _z_ł_-;\-* #,##0.0\ _z_ł_-;_-* \-?\ _z_ł_-;_-@_-"/>
  </numFmts>
  <fonts count="32"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4"/>
      <name val="Times New Roman"/>
      <family val="1"/>
      <charset val="238"/>
    </font>
    <font>
      <sz val="14"/>
      <name val="Arial"/>
      <family val="2"/>
      <charset val="238"/>
    </font>
    <font>
      <sz val="14"/>
      <name val="Calibri"/>
      <family val="2"/>
      <charset val="238"/>
    </font>
    <font>
      <b/>
      <sz val="10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2"/>
      <name val="Arial"/>
      <family val="2"/>
      <charset val="238"/>
    </font>
    <font>
      <sz val="12"/>
      <name val="Calibri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rgb="FFFFFFFF"/>
      <name val="Arial CE"/>
      <charset val="238"/>
    </font>
    <font>
      <sz val="11"/>
      <color theme="1"/>
      <name val="Czcionka tekstu podstawowego"/>
      <family val="2"/>
      <charset val="238"/>
    </font>
    <font>
      <u/>
      <sz val="12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color rgb="FF7030A0"/>
      <name val="Arial CE"/>
      <charset val="238"/>
    </font>
    <font>
      <i/>
      <sz val="12"/>
      <name val="Times New Roman"/>
      <family val="1"/>
      <charset val="238"/>
    </font>
    <font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31"/>
      </patternFill>
    </fill>
  </fills>
  <borders count="1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5" fontId="4" fillId="0" borderId="0" applyBorder="0" applyProtection="0"/>
    <xf numFmtId="0" fontId="1" fillId="0" borderId="0"/>
    <xf numFmtId="0" fontId="1" fillId="0" borderId="0"/>
  </cellStyleXfs>
  <cellXfs count="328">
    <xf numFmtId="0" fontId="0" fillId="0" borderId="0" xfId="0"/>
    <xf numFmtId="0" fontId="1" fillId="0" borderId="0" xfId="2" applyAlignment="1" applyProtection="1">
      <alignment horizontal="center"/>
    </xf>
    <xf numFmtId="0" fontId="3" fillId="0" borderId="0" xfId="2" applyFont="1" applyProtection="1"/>
    <xf numFmtId="0" fontId="1" fillId="0" borderId="0" xfId="2" applyProtection="1"/>
    <xf numFmtId="0" fontId="7" fillId="0" borderId="0" xfId="2" applyFont="1" applyAlignment="1" applyProtection="1">
      <alignment horizontal="center" vertical="center" wrapText="1"/>
    </xf>
    <xf numFmtId="0" fontId="8" fillId="0" borderId="0" xfId="2" applyFont="1" applyAlignment="1" applyProtection="1">
      <alignment horizontal="center"/>
    </xf>
    <xf numFmtId="0" fontId="9" fillId="0" borderId="0" xfId="2" applyFont="1" applyAlignment="1" applyProtection="1">
      <alignment horizontal="left" vertical="center"/>
    </xf>
    <xf numFmtId="0" fontId="1" fillId="0" borderId="0" xfId="2" applyAlignment="1" applyProtection="1">
      <alignment wrapText="1"/>
    </xf>
    <xf numFmtId="0" fontId="0" fillId="0" borderId="3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10" fillId="0" borderId="8" xfId="2" quotePrefix="1" applyFont="1" applyFill="1" applyBorder="1" applyAlignment="1" applyProtection="1">
      <alignment horizontal="center" vertical="center" wrapText="1"/>
    </xf>
    <xf numFmtId="164" fontId="5" fillId="0" borderId="7" xfId="2" applyNumberFormat="1" applyFont="1" applyBorder="1" applyAlignment="1" applyProtection="1">
      <alignment horizontal="right" vertical="center" wrapText="1"/>
    </xf>
    <xf numFmtId="164" fontId="14" fillId="0" borderId="7" xfId="2" applyNumberFormat="1" applyFont="1" applyBorder="1" applyAlignment="1" applyProtection="1">
      <alignment horizontal="right" vertical="center"/>
    </xf>
    <xf numFmtId="0" fontId="10" fillId="0" borderId="6" xfId="2" quotePrefix="1" applyFont="1" applyFill="1" applyBorder="1" applyAlignment="1" applyProtection="1">
      <alignment horizontal="center" vertical="center" wrapText="1"/>
    </xf>
    <xf numFmtId="164" fontId="14" fillId="0" borderId="7" xfId="2" applyNumberFormat="1" applyFont="1" applyBorder="1" applyAlignment="1" applyProtection="1">
      <alignment horizontal="right" vertical="center" wrapText="1"/>
    </xf>
    <xf numFmtId="0" fontId="10" fillId="0" borderId="12" xfId="2" quotePrefix="1" applyFont="1" applyFill="1" applyBorder="1" applyAlignment="1" applyProtection="1">
      <alignment horizontal="center" vertical="center" wrapText="1"/>
    </xf>
    <xf numFmtId="0" fontId="10" fillId="0" borderId="16" xfId="2" quotePrefix="1" applyFont="1" applyFill="1" applyBorder="1" applyAlignment="1" applyProtection="1">
      <alignment horizontal="center" vertical="center" wrapText="1"/>
    </xf>
    <xf numFmtId="164" fontId="14" fillId="0" borderId="17" xfId="2" applyNumberFormat="1" applyFont="1" applyBorder="1" applyAlignment="1" applyProtection="1">
      <alignment horizontal="right" vertical="center"/>
      <protection locked="0"/>
    </xf>
    <xf numFmtId="164" fontId="0" fillId="0" borderId="0" xfId="0" applyNumberFormat="1"/>
    <xf numFmtId="0" fontId="10" fillId="0" borderId="0" xfId="2" applyFont="1" applyFill="1" applyBorder="1" applyAlignment="1" applyProtection="1">
      <alignment horizontal="center" wrapText="1"/>
    </xf>
    <xf numFmtId="0" fontId="9" fillId="0" borderId="0" xfId="2" applyFont="1" applyFill="1" applyBorder="1" applyAlignment="1" applyProtection="1">
      <alignment horizontal="left" wrapText="1"/>
    </xf>
    <xf numFmtId="0" fontId="10" fillId="0" borderId="8" xfId="2" applyFont="1" applyFill="1" applyBorder="1" applyAlignment="1" applyProtection="1">
      <alignment horizontal="center" vertical="center" wrapText="1"/>
    </xf>
    <xf numFmtId="165" fontId="4" fillId="0" borderId="0" xfId="1"/>
    <xf numFmtId="43" fontId="0" fillId="0" borderId="0" xfId="0" applyNumberFormat="1"/>
    <xf numFmtId="0" fontId="10" fillId="0" borderId="8" xfId="2" applyFont="1" applyFill="1" applyBorder="1" applyAlignment="1" applyProtection="1">
      <alignment vertical="center" wrapText="1"/>
    </xf>
    <xf numFmtId="0" fontId="10" fillId="0" borderId="6" xfId="2" applyFont="1" applyFill="1" applyBorder="1" applyAlignment="1" applyProtection="1">
      <alignment vertical="center" wrapText="1"/>
    </xf>
    <xf numFmtId="0" fontId="10" fillId="0" borderId="23" xfId="2" applyFont="1" applyFill="1" applyBorder="1" applyAlignment="1" applyProtection="1">
      <alignment horizontal="center" vertical="center" wrapText="1"/>
    </xf>
    <xf numFmtId="164" fontId="14" fillId="0" borderId="24" xfId="2" applyNumberFormat="1" applyFont="1" applyBorder="1" applyAlignment="1" applyProtection="1">
      <alignment horizontal="right" vertical="center"/>
    </xf>
    <xf numFmtId="164" fontId="5" fillId="0" borderId="24" xfId="2" applyNumberFormat="1" applyFont="1" applyBorder="1" applyAlignment="1" applyProtection="1">
      <alignment vertical="center" wrapText="1"/>
    </xf>
    <xf numFmtId="164" fontId="5" fillId="0" borderId="38" xfId="2" applyNumberFormat="1" applyFont="1" applyBorder="1" applyAlignment="1" applyProtection="1">
      <alignment vertical="center" wrapText="1"/>
    </xf>
    <xf numFmtId="165" fontId="0" fillId="0" borderId="0" xfId="1" applyFont="1" applyBorder="1" applyAlignment="1" applyProtection="1"/>
    <xf numFmtId="165" fontId="0" fillId="0" borderId="0" xfId="0" applyNumberFormat="1"/>
    <xf numFmtId="0" fontId="0" fillId="0" borderId="0" xfId="0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9" fillId="0" borderId="0" xfId="2" applyFont="1" applyFill="1" applyBorder="1" applyAlignment="1" applyProtection="1">
      <alignment horizontal="left" wrapText="1"/>
      <protection locked="0"/>
    </xf>
    <xf numFmtId="0" fontId="1" fillId="0" borderId="0" xfId="2" applyFont="1" applyProtection="1">
      <protection locked="0"/>
    </xf>
    <xf numFmtId="0" fontId="10" fillId="0" borderId="40" xfId="3" applyFont="1" applyBorder="1" applyAlignment="1" applyProtection="1">
      <alignment horizontal="center" vertical="center" wrapText="1"/>
    </xf>
    <xf numFmtId="0" fontId="12" fillId="0" borderId="38" xfId="2" applyFont="1" applyBorder="1" applyAlignment="1" applyProtection="1">
      <alignment horizontal="center" vertical="center"/>
    </xf>
    <xf numFmtId="0" fontId="10" fillId="0" borderId="45" xfId="2" quotePrefix="1" applyFont="1" applyFill="1" applyBorder="1" applyAlignment="1" applyProtection="1">
      <alignment horizontal="center" vertical="center" wrapText="1"/>
    </xf>
    <xf numFmtId="0" fontId="10" fillId="0" borderId="23" xfId="2" quotePrefix="1" applyFont="1" applyFill="1" applyBorder="1" applyAlignment="1" applyProtection="1">
      <alignment horizontal="center" vertical="center" wrapText="1"/>
    </xf>
    <xf numFmtId="167" fontId="0" fillId="0" borderId="0" xfId="0" applyNumberFormat="1"/>
    <xf numFmtId="0" fontId="10" fillId="0" borderId="28" xfId="2" quotePrefix="1" applyFont="1" applyFill="1" applyBorder="1" applyAlignment="1" applyProtection="1">
      <alignment horizontal="center" vertical="center" wrapText="1"/>
    </xf>
    <xf numFmtId="0" fontId="10" fillId="0" borderId="51" xfId="2" applyFont="1" applyFill="1" applyBorder="1" applyAlignment="1" applyProtection="1">
      <alignment horizontal="center" vertical="center" wrapText="1"/>
    </xf>
    <xf numFmtId="166" fontId="0" fillId="0" borderId="0" xfId="0" applyNumberFormat="1"/>
    <xf numFmtId="0" fontId="10" fillId="0" borderId="48" xfId="2" applyFont="1" applyFill="1" applyBorder="1" applyAlignment="1" applyProtection="1">
      <alignment horizontal="center" vertical="center" wrapText="1"/>
    </xf>
    <xf numFmtId="164" fontId="8" fillId="0" borderId="3" xfId="2" applyNumberFormat="1" applyFont="1" applyFill="1" applyBorder="1" applyAlignment="1" applyProtection="1">
      <alignment vertical="center"/>
      <protection locked="0"/>
    </xf>
    <xf numFmtId="164" fontId="21" fillId="0" borderId="24" xfId="2" applyNumberFormat="1" applyFont="1" applyFill="1" applyBorder="1" applyAlignment="1" applyProtection="1">
      <alignment vertical="center"/>
      <protection locked="0"/>
    </xf>
    <xf numFmtId="164" fontId="8" fillId="0" borderId="38" xfId="2" applyNumberFormat="1" applyFont="1" applyFill="1" applyBorder="1" applyAlignment="1" applyProtection="1">
      <alignment horizontal="right" vertical="center" wrapText="1"/>
    </xf>
    <xf numFmtId="0" fontId="10" fillId="0" borderId="31" xfId="2" applyFont="1" applyFill="1" applyBorder="1" applyAlignment="1" applyProtection="1">
      <alignment horizontal="center" vertical="center" wrapText="1"/>
    </xf>
    <xf numFmtId="0" fontId="8" fillId="0" borderId="0" xfId="2" applyFont="1" applyAlignment="1" applyProtection="1">
      <alignment wrapText="1"/>
      <protection locked="0"/>
    </xf>
    <xf numFmtId="0" fontId="25" fillId="0" borderId="0" xfId="0" applyFont="1"/>
    <xf numFmtId="166" fontId="25" fillId="0" borderId="0" xfId="0" applyNumberFormat="1" applyFont="1"/>
    <xf numFmtId="0" fontId="1" fillId="0" borderId="0" xfId="3" applyAlignment="1" applyProtection="1">
      <alignment horizontal="left" vertical="center"/>
    </xf>
    <xf numFmtId="0" fontId="1" fillId="0" borderId="0" xfId="3" applyProtection="1"/>
    <xf numFmtId="0" fontId="10" fillId="0" borderId="0" xfId="3" applyFont="1" applyAlignment="1" applyProtection="1">
      <alignment vertical="center"/>
    </xf>
    <xf numFmtId="0" fontId="27" fillId="0" borderId="0" xfId="3" applyFont="1" applyProtection="1"/>
    <xf numFmtId="0" fontId="21" fillId="0" borderId="0" xfId="3" quotePrefix="1" applyFont="1" applyProtection="1"/>
    <xf numFmtId="0" fontId="28" fillId="0" borderId="0" xfId="0" applyFont="1" applyAlignment="1" applyProtection="1">
      <alignment vertical="center"/>
      <protection locked="0"/>
    </xf>
    <xf numFmtId="0" fontId="21" fillId="0" borderId="0" xfId="3" quotePrefix="1" applyFont="1" applyProtection="1">
      <protection locked="0"/>
    </xf>
    <xf numFmtId="0" fontId="1" fillId="0" borderId="0" xfId="3" applyProtection="1">
      <protection locked="0"/>
    </xf>
    <xf numFmtId="0" fontId="1" fillId="0" borderId="0" xfId="3" applyAlignment="1" applyProtection="1">
      <alignment horizontal="center" vertical="center" wrapText="1"/>
    </xf>
    <xf numFmtId="0" fontId="1" fillId="0" borderId="0" xfId="3" applyAlignment="1" applyProtection="1">
      <alignment wrapText="1"/>
    </xf>
    <xf numFmtId="0" fontId="1" fillId="0" borderId="0" xfId="3" applyAlignment="1" applyProtection="1">
      <alignment horizontal="center"/>
    </xf>
    <xf numFmtId="0" fontId="1" fillId="0" borderId="0" xfId="3" applyAlignment="1" applyProtection="1"/>
    <xf numFmtId="0" fontId="9" fillId="0" borderId="0" xfId="3" applyFont="1" applyAlignment="1" applyProtection="1">
      <alignment horizontal="left" vertical="center" wrapText="1"/>
    </xf>
    <xf numFmtId="0" fontId="10" fillId="0" borderId="85" xfId="3" applyFont="1" applyBorder="1" applyAlignment="1" applyProtection="1">
      <alignment horizontal="center" vertical="center" wrapText="1"/>
    </xf>
    <xf numFmtId="0" fontId="10" fillId="0" borderId="86" xfId="3" applyFont="1" applyBorder="1" applyAlignment="1" applyProtection="1">
      <alignment horizontal="center" vertical="center" wrapText="1"/>
    </xf>
    <xf numFmtId="0" fontId="12" fillId="0" borderId="71" xfId="3" applyFont="1" applyBorder="1" applyAlignment="1" applyProtection="1">
      <alignment horizontal="center" vertical="top" wrapText="1"/>
    </xf>
    <xf numFmtId="0" fontId="12" fillId="0" borderId="80" xfId="3" applyFont="1" applyBorder="1" applyAlignment="1" applyProtection="1">
      <alignment horizontal="center" vertical="top" wrapText="1"/>
    </xf>
    <xf numFmtId="0" fontId="10" fillId="0" borderId="71" xfId="3" applyFont="1" applyBorder="1" applyAlignment="1" applyProtection="1">
      <alignment horizontal="center" vertical="center" wrapText="1"/>
    </xf>
    <xf numFmtId="0" fontId="0" fillId="0" borderId="0" xfId="0" applyFont="1"/>
    <xf numFmtId="165" fontId="29" fillId="0" borderId="0" xfId="1" applyFont="1"/>
    <xf numFmtId="0" fontId="10" fillId="0" borderId="87" xfId="3" applyFont="1" applyBorder="1" applyAlignment="1" applyProtection="1">
      <alignment vertical="center" wrapText="1"/>
    </xf>
    <xf numFmtId="165" fontId="0" fillId="0" borderId="0" xfId="1" applyFont="1"/>
    <xf numFmtId="0" fontId="10" fillId="0" borderId="92" xfId="3" applyFont="1" applyBorder="1" applyAlignment="1" applyProtection="1">
      <alignment horizontal="left" vertical="center" wrapText="1"/>
    </xf>
    <xf numFmtId="0" fontId="10" fillId="0" borderId="94" xfId="3" applyFont="1" applyBorder="1" applyAlignment="1" applyProtection="1">
      <alignment horizontal="center" vertical="center" wrapText="1"/>
    </xf>
    <xf numFmtId="165" fontId="29" fillId="0" borderId="0" xfId="1" applyFont="1" applyBorder="1" applyAlignment="1" applyProtection="1"/>
    <xf numFmtId="0" fontId="10" fillId="0" borderId="97" xfId="3" applyFont="1" applyBorder="1" applyAlignment="1" applyProtection="1">
      <alignment horizontal="left" vertical="center" wrapText="1"/>
    </xf>
    <xf numFmtId="0" fontId="10" fillId="0" borderId="99" xfId="3" applyFont="1" applyBorder="1" applyAlignment="1" applyProtection="1">
      <alignment horizontal="center" vertical="center" wrapText="1"/>
    </xf>
    <xf numFmtId="0" fontId="10" fillId="0" borderId="103" xfId="3" applyFont="1" applyBorder="1" applyAlignment="1" applyProtection="1">
      <alignment horizontal="left" vertical="center" wrapText="1"/>
    </xf>
    <xf numFmtId="0" fontId="10" fillId="0" borderId="104" xfId="3" applyFont="1" applyBorder="1" applyAlignment="1" applyProtection="1">
      <alignment horizontal="center" vertical="center" wrapText="1"/>
    </xf>
    <xf numFmtId="0" fontId="10" fillId="0" borderId="104" xfId="3" applyFont="1" applyFill="1" applyBorder="1" applyAlignment="1" applyProtection="1">
      <alignment horizontal="center" vertical="center" wrapText="1"/>
    </xf>
    <xf numFmtId="165" fontId="0" fillId="0" borderId="0" xfId="0" applyNumberFormat="1" applyFont="1"/>
    <xf numFmtId="43" fontId="0" fillId="0" borderId="0" xfId="0" applyNumberFormat="1" applyFont="1"/>
    <xf numFmtId="0" fontId="10" fillId="0" borderId="112" xfId="3" applyFont="1" applyFill="1" applyBorder="1" applyAlignment="1" applyProtection="1">
      <alignment horizontal="center" vertical="center" wrapText="1"/>
    </xf>
    <xf numFmtId="0" fontId="10" fillId="0" borderId="111" xfId="3" applyFont="1" applyFill="1" applyBorder="1" applyAlignment="1" applyProtection="1">
      <alignment horizontal="center" vertical="center" wrapText="1"/>
    </xf>
    <xf numFmtId="0" fontId="10" fillId="0" borderId="115" xfId="3" applyFont="1" applyFill="1" applyBorder="1" applyAlignment="1" applyProtection="1">
      <alignment horizontal="center" vertical="center" wrapText="1"/>
    </xf>
    <xf numFmtId="165" fontId="4" fillId="0" borderId="0" xfId="1" applyBorder="1" applyProtection="1"/>
    <xf numFmtId="0" fontId="10" fillId="0" borderId="118" xfId="3" applyFont="1" applyBorder="1" applyAlignment="1" applyProtection="1">
      <alignment horizontal="center" vertical="center" wrapText="1"/>
    </xf>
    <xf numFmtId="0" fontId="10" fillId="0" borderId="118" xfId="3" applyFont="1" applyFill="1" applyBorder="1" applyAlignment="1" applyProtection="1">
      <alignment horizontal="center" vertical="center" wrapText="1"/>
    </xf>
    <xf numFmtId="0" fontId="0" fillId="0" borderId="0" xfId="3" applyFont="1" applyAlignment="1" applyProtection="1">
      <alignment horizontal="center" wrapText="1"/>
      <protection locked="0"/>
    </xf>
    <xf numFmtId="0" fontId="31" fillId="0" borderId="0" xfId="3" applyFont="1" applyBorder="1" applyAlignment="1" applyProtection="1">
      <alignment horizontal="left"/>
      <protection locked="0"/>
    </xf>
    <xf numFmtId="0" fontId="31" fillId="0" borderId="0" xfId="3" applyFont="1" applyAlignment="1" applyProtection="1">
      <alignment horizontal="center"/>
      <protection locked="0"/>
    </xf>
    <xf numFmtId="0" fontId="31" fillId="0" borderId="0" xfId="3" applyFont="1" applyBorder="1" applyAlignment="1" applyProtection="1">
      <alignment vertical="center"/>
      <protection locked="0"/>
    </xf>
    <xf numFmtId="3" fontId="5" fillId="2" borderId="80" xfId="3" applyNumberFormat="1" applyFont="1" applyFill="1" applyBorder="1" applyAlignment="1" applyProtection="1">
      <alignment horizontal="right" vertical="center" wrapText="1"/>
    </xf>
    <xf numFmtId="3" fontId="21" fillId="2" borderId="80" xfId="3" applyNumberFormat="1" applyFont="1" applyFill="1" applyBorder="1" applyAlignment="1" applyProtection="1">
      <alignment vertical="center"/>
      <protection locked="0"/>
    </xf>
    <xf numFmtId="3" fontId="21" fillId="2" borderId="95" xfId="3" applyNumberFormat="1" applyFont="1" applyFill="1" applyBorder="1" applyAlignment="1" applyProtection="1">
      <alignment vertical="center"/>
      <protection locked="0"/>
    </xf>
    <xf numFmtId="3" fontId="21" fillId="2" borderId="100" xfId="3" applyNumberFormat="1" applyFont="1" applyFill="1" applyBorder="1" applyAlignment="1" applyProtection="1">
      <alignment vertical="center"/>
      <protection locked="0"/>
    </xf>
    <xf numFmtId="3" fontId="21" fillId="2" borderId="105" xfId="3" applyNumberFormat="1" applyFont="1" applyFill="1" applyBorder="1" applyAlignment="1" applyProtection="1">
      <alignment vertical="center"/>
      <protection locked="0"/>
    </xf>
    <xf numFmtId="164" fontId="21" fillId="2" borderId="105" xfId="3" applyNumberFormat="1" applyFont="1" applyFill="1" applyBorder="1" applyAlignment="1" applyProtection="1">
      <alignment vertical="center"/>
      <protection locked="0"/>
    </xf>
    <xf numFmtId="164" fontId="21" fillId="2" borderId="113" xfId="3" applyNumberFormat="1" applyFont="1" applyFill="1" applyBorder="1" applyAlignment="1" applyProtection="1">
      <alignment vertical="center"/>
      <protection locked="0"/>
    </xf>
    <xf numFmtId="164" fontId="21" fillId="2" borderId="119" xfId="3" applyNumberFormat="1" applyFont="1" applyFill="1" applyBorder="1" applyAlignment="1" applyProtection="1">
      <alignment vertical="center"/>
      <protection locked="0"/>
    </xf>
    <xf numFmtId="0" fontId="9" fillId="0" borderId="0" xfId="3" applyFont="1" applyBorder="1" applyAlignment="1" applyProtection="1">
      <alignment horizontal="left" wrapText="1"/>
    </xf>
    <xf numFmtId="0" fontId="12" fillId="0" borderId="120" xfId="3" applyFont="1" applyBorder="1" applyAlignment="1" applyProtection="1">
      <alignment horizontal="center" vertical="top" wrapText="1"/>
    </xf>
    <xf numFmtId="0" fontId="1" fillId="2" borderId="0" xfId="3" applyFill="1" applyProtection="1"/>
    <xf numFmtId="0" fontId="10" fillId="2" borderId="0" xfId="3" applyFont="1" applyFill="1" applyAlignment="1" applyProtection="1">
      <alignment vertical="center"/>
    </xf>
    <xf numFmtId="0" fontId="10" fillId="2" borderId="69" xfId="3" applyFont="1" applyFill="1" applyBorder="1" applyAlignment="1" applyProtection="1">
      <alignment horizontal="center" vertical="center" wrapText="1"/>
    </xf>
    <xf numFmtId="0" fontId="10" fillId="2" borderId="71" xfId="3" applyFont="1" applyFill="1" applyBorder="1" applyAlignment="1" applyProtection="1">
      <alignment horizontal="center" vertical="center" wrapText="1"/>
    </xf>
    <xf numFmtId="0" fontId="10" fillId="2" borderId="76" xfId="3" applyFont="1" applyFill="1" applyBorder="1" applyAlignment="1" applyProtection="1">
      <alignment horizontal="center" vertical="center"/>
    </xf>
    <xf numFmtId="0" fontId="10" fillId="2" borderId="76" xfId="3" applyFont="1" applyFill="1" applyBorder="1" applyAlignment="1" applyProtection="1">
      <alignment horizontal="center" vertical="center" wrapText="1"/>
    </xf>
    <xf numFmtId="0" fontId="10" fillId="2" borderId="77" xfId="3" applyFont="1" applyFill="1" applyBorder="1" applyAlignment="1" applyProtection="1">
      <alignment horizontal="center" vertical="center" wrapText="1"/>
    </xf>
    <xf numFmtId="0" fontId="10" fillId="2" borderId="70" xfId="3" applyFont="1" applyFill="1" applyBorder="1" applyAlignment="1" applyProtection="1">
      <alignment horizontal="center" vertical="center" wrapText="1"/>
    </xf>
    <xf numFmtId="0" fontId="10" fillId="2" borderId="71" xfId="3" quotePrefix="1" applyFont="1" applyFill="1" applyBorder="1" applyAlignment="1" applyProtection="1">
      <alignment horizontal="center" vertical="center" wrapText="1"/>
    </xf>
    <xf numFmtId="164" fontId="5" fillId="2" borderId="71" xfId="3" applyNumberFormat="1" applyFont="1" applyFill="1" applyBorder="1" applyAlignment="1" applyProtection="1">
      <alignment horizontal="right" vertical="center"/>
    </xf>
    <xf numFmtId="164" fontId="5" fillId="2" borderId="71" xfId="3" applyNumberFormat="1" applyFont="1" applyFill="1" applyBorder="1" applyAlignment="1" applyProtection="1">
      <alignment horizontal="right" vertical="center" wrapText="1"/>
    </xf>
    <xf numFmtId="164" fontId="5" fillId="2" borderId="80" xfId="3" applyNumberFormat="1" applyFont="1" applyFill="1" applyBorder="1" applyAlignment="1" applyProtection="1">
      <alignment horizontal="right" vertical="center" wrapText="1"/>
    </xf>
    <xf numFmtId="164" fontId="14" fillId="2" borderId="71" xfId="3" applyNumberFormat="1" applyFont="1" applyFill="1" applyBorder="1" applyAlignment="1" applyProtection="1">
      <alignment horizontal="right" vertical="center" wrapText="1"/>
      <protection locked="0"/>
    </xf>
    <xf numFmtId="0" fontId="10" fillId="2" borderId="71" xfId="3" applyFont="1" applyFill="1" applyBorder="1" applyAlignment="1" applyProtection="1">
      <alignment horizontal="left" vertical="center" wrapText="1"/>
    </xf>
    <xf numFmtId="164" fontId="21" fillId="2" borderId="71" xfId="3" applyNumberFormat="1" applyFont="1" applyFill="1" applyBorder="1" applyAlignment="1" applyProtection="1">
      <alignment horizontal="right" vertical="center" wrapText="1"/>
      <protection locked="0"/>
    </xf>
    <xf numFmtId="164" fontId="14" fillId="2" borderId="71" xfId="3" applyNumberFormat="1" applyFont="1" applyFill="1" applyBorder="1" applyAlignment="1" applyProtection="1">
      <alignment horizontal="right" vertical="center" wrapText="1"/>
    </xf>
    <xf numFmtId="164" fontId="21" fillId="2" borderId="81" xfId="3" applyNumberFormat="1" applyFont="1" applyFill="1" applyBorder="1" applyAlignment="1" applyProtection="1">
      <alignment horizontal="right" vertical="center" wrapText="1"/>
    </xf>
    <xf numFmtId="164" fontId="21" fillId="2" borderId="80" xfId="3" applyNumberFormat="1" applyFont="1" applyFill="1" applyBorder="1" applyAlignment="1" applyProtection="1">
      <alignment horizontal="right" vertical="center" wrapText="1"/>
      <protection locked="0"/>
    </xf>
    <xf numFmtId="0" fontId="10" fillId="2" borderId="83" xfId="3" quotePrefix="1" applyFont="1" applyFill="1" applyBorder="1" applyAlignment="1" applyProtection="1">
      <alignment horizontal="center" vertical="center" wrapText="1"/>
    </xf>
    <xf numFmtId="164" fontId="8" fillId="2" borderId="83" xfId="3" applyNumberFormat="1" applyFont="1" applyFill="1" applyBorder="1" applyAlignment="1" applyProtection="1">
      <alignment horizontal="right" vertical="center"/>
      <protection locked="0"/>
    </xf>
    <xf numFmtId="164" fontId="5" fillId="2" borderId="83" xfId="3" applyNumberFormat="1" applyFont="1" applyFill="1" applyBorder="1" applyAlignment="1" applyProtection="1">
      <alignment horizontal="right" vertical="center" wrapText="1"/>
    </xf>
    <xf numFmtId="164" fontId="8" fillId="2" borderId="83" xfId="3" applyNumberFormat="1" applyFont="1" applyFill="1" applyBorder="1" applyAlignment="1" applyProtection="1">
      <alignment horizontal="right" vertical="center" wrapText="1"/>
      <protection locked="0"/>
    </xf>
    <xf numFmtId="164" fontId="21" fillId="2" borderId="83" xfId="3" applyNumberFormat="1" applyFont="1" applyFill="1" applyBorder="1" applyAlignment="1" applyProtection="1">
      <alignment horizontal="right" vertical="center" wrapText="1"/>
      <protection locked="0"/>
    </xf>
    <xf numFmtId="164" fontId="21" fillId="2" borderId="84" xfId="3" applyNumberFormat="1" applyFont="1" applyFill="1" applyBorder="1" applyAlignment="1" applyProtection="1">
      <alignment horizontal="right" vertical="center" wrapText="1"/>
      <protection locked="0"/>
    </xf>
    <xf numFmtId="164" fontId="8" fillId="2" borderId="24" xfId="2" applyNumberFormat="1" applyFont="1" applyFill="1" applyBorder="1" applyAlignment="1" applyProtection="1">
      <alignment vertical="center"/>
      <protection locked="0"/>
    </xf>
    <xf numFmtId="164" fontId="21" fillId="2" borderId="24" xfId="2" applyNumberFormat="1" applyFont="1" applyFill="1" applyBorder="1" applyAlignment="1" applyProtection="1">
      <alignment vertical="center"/>
      <protection locked="0"/>
    </xf>
    <xf numFmtId="164" fontId="8" fillId="2" borderId="49" xfId="2" applyNumberFormat="1" applyFont="1" applyFill="1" applyBorder="1" applyAlignment="1" applyProtection="1">
      <alignment horizontal="right" vertical="center" wrapText="1"/>
    </xf>
    <xf numFmtId="164" fontId="8" fillId="2" borderId="3" xfId="2" applyNumberFormat="1" applyFont="1" applyFill="1" applyBorder="1" applyAlignment="1" applyProtection="1">
      <alignment vertical="center"/>
      <protection locked="0"/>
    </xf>
    <xf numFmtId="164" fontId="8" fillId="2" borderId="38" xfId="2" applyNumberFormat="1" applyFont="1" applyFill="1" applyBorder="1" applyAlignment="1" applyProtection="1">
      <alignment horizontal="right" vertical="center" wrapText="1"/>
    </xf>
    <xf numFmtId="164" fontId="8" fillId="2" borderId="53" xfId="2" applyNumberFormat="1" applyFont="1" applyFill="1" applyBorder="1" applyAlignment="1" applyProtection="1">
      <alignment vertical="center"/>
      <protection locked="0"/>
    </xf>
    <xf numFmtId="164" fontId="21" fillId="2" borderId="24" xfId="2" applyNumberFormat="1" applyFont="1" applyFill="1" applyBorder="1" applyAlignment="1" applyProtection="1">
      <alignment vertical="center"/>
    </xf>
    <xf numFmtId="164" fontId="8" fillId="2" borderId="53" xfId="2" applyNumberFormat="1" applyFont="1" applyFill="1" applyBorder="1" applyAlignment="1" applyProtection="1">
      <alignment vertical="center" wrapText="1"/>
      <protection locked="0"/>
    </xf>
    <xf numFmtId="164" fontId="21" fillId="2" borderId="53" xfId="2" applyNumberFormat="1" applyFont="1" applyFill="1" applyBorder="1" applyAlignment="1" applyProtection="1">
      <alignment vertical="center" wrapText="1"/>
      <protection locked="0"/>
    </xf>
    <xf numFmtId="164" fontId="8" fillId="2" borderId="3" xfId="2" applyNumberFormat="1" applyFont="1" applyFill="1" applyBorder="1" applyAlignment="1" applyProtection="1">
      <alignment wrapText="1"/>
      <protection locked="0"/>
    </xf>
    <xf numFmtId="164" fontId="21" fillId="2" borderId="24" xfId="2" applyNumberFormat="1" applyFont="1" applyFill="1" applyBorder="1" applyProtection="1">
      <protection locked="0"/>
    </xf>
    <xf numFmtId="164" fontId="0" fillId="0" borderId="0" xfId="0" applyNumberFormat="1" applyFont="1"/>
    <xf numFmtId="0" fontId="12" fillId="0" borderId="121" xfId="2" applyFont="1" applyBorder="1" applyAlignment="1" applyProtection="1">
      <alignment horizontal="center" vertical="center"/>
    </xf>
    <xf numFmtId="0" fontId="1" fillId="0" borderId="0" xfId="2" applyBorder="1" applyAlignment="1" applyProtection="1">
      <alignment horizontal="center" vertical="center" wrapText="1"/>
    </xf>
    <xf numFmtId="0" fontId="10" fillId="0" borderId="9" xfId="2" applyFont="1" applyFill="1" applyBorder="1" applyAlignment="1" applyProtection="1">
      <alignment horizontal="left" vertical="center" wrapText="1"/>
    </xf>
    <xf numFmtId="0" fontId="10" fillId="0" borderId="8" xfId="2" applyFont="1" applyFill="1" applyBorder="1" applyAlignment="1" applyProtection="1">
      <alignment horizontal="left" vertical="center" wrapText="1"/>
    </xf>
    <xf numFmtId="0" fontId="2" fillId="0" borderId="0" xfId="2" applyFont="1" applyAlignment="1" applyProtection="1">
      <alignment horizontal="left" wrapText="1"/>
    </xf>
    <xf numFmtId="0" fontId="1" fillId="0" borderId="0" xfId="2" applyAlignment="1" applyProtection="1">
      <alignment horizontal="left" vertical="center" wrapText="1"/>
    </xf>
    <xf numFmtId="0" fontId="9" fillId="0" borderId="0" xfId="2" applyFont="1" applyAlignment="1" applyProtection="1">
      <alignment horizontal="left" vertical="center"/>
    </xf>
    <xf numFmtId="0" fontId="11" fillId="0" borderId="1" xfId="2" applyFont="1" applyBorder="1" applyAlignment="1" applyProtection="1">
      <alignment horizontal="center" vertical="center" wrapText="1"/>
    </xf>
    <xf numFmtId="0" fontId="11" fillId="0" borderId="2" xfId="2" applyFont="1" applyBorder="1" applyAlignment="1" applyProtection="1">
      <alignment horizontal="center" vertical="center" wrapText="1"/>
    </xf>
    <xf numFmtId="0" fontId="12" fillId="0" borderId="4" xfId="2" applyFont="1" applyBorder="1" applyAlignment="1" applyProtection="1">
      <alignment horizontal="center" wrapText="1"/>
    </xf>
    <xf numFmtId="0" fontId="12" fillId="0" borderId="5" xfId="2" applyFont="1" applyBorder="1" applyAlignment="1" applyProtection="1">
      <alignment horizontal="center" wrapText="1"/>
    </xf>
    <xf numFmtId="0" fontId="12" fillId="0" borderId="6" xfId="2" applyFont="1" applyBorder="1" applyAlignment="1" applyProtection="1">
      <alignment horizontal="center" wrapText="1"/>
    </xf>
    <xf numFmtId="0" fontId="7" fillId="0" borderId="4" xfId="2" applyFont="1" applyFill="1" applyBorder="1" applyAlignment="1" applyProtection="1">
      <alignment horizontal="left" vertical="center" wrapText="1"/>
    </xf>
    <xf numFmtId="0" fontId="7" fillId="0" borderId="5" xfId="2" applyFont="1" applyFill="1" applyBorder="1" applyAlignment="1" applyProtection="1">
      <alignment horizontal="left" vertical="center" wrapText="1"/>
    </xf>
    <xf numFmtId="0" fontId="7" fillId="0" borderId="6" xfId="2" applyFont="1" applyFill="1" applyBorder="1" applyAlignment="1" applyProtection="1">
      <alignment horizontal="left" vertical="center" wrapText="1"/>
    </xf>
    <xf numFmtId="0" fontId="9" fillId="0" borderId="4" xfId="2" applyFont="1" applyFill="1" applyBorder="1" applyAlignment="1" applyProtection="1">
      <alignment horizontal="left" vertical="center" wrapText="1"/>
    </xf>
    <xf numFmtId="0" fontId="9" fillId="0" borderId="5" xfId="2" applyFont="1" applyFill="1" applyBorder="1" applyAlignment="1" applyProtection="1">
      <alignment horizontal="left" vertical="center" wrapText="1"/>
    </xf>
    <xf numFmtId="0" fontId="9" fillId="0" borderId="6" xfId="2" applyFont="1" applyFill="1" applyBorder="1" applyAlignment="1" applyProtection="1">
      <alignment horizontal="left" vertical="center" wrapText="1"/>
    </xf>
    <xf numFmtId="0" fontId="10" fillId="0" borderId="4" xfId="2" applyFont="1" applyFill="1" applyBorder="1" applyAlignment="1" applyProtection="1">
      <alignment horizontal="left" vertical="center" wrapText="1"/>
    </xf>
    <xf numFmtId="0" fontId="10" fillId="0" borderId="5" xfId="2" applyFont="1" applyFill="1" applyBorder="1" applyAlignment="1" applyProtection="1">
      <alignment horizontal="left" vertical="center" wrapText="1"/>
    </xf>
    <xf numFmtId="0" fontId="10" fillId="0" borderId="6" xfId="2" applyFont="1" applyFill="1" applyBorder="1" applyAlignment="1" applyProtection="1">
      <alignment horizontal="left" vertical="center" wrapText="1"/>
    </xf>
    <xf numFmtId="0" fontId="5" fillId="0" borderId="0" xfId="2" applyFont="1" applyAlignment="1" applyProtection="1">
      <alignment horizontal="center" vertical="center" wrapText="1"/>
      <protection locked="0"/>
    </xf>
    <xf numFmtId="0" fontId="6" fillId="0" borderId="0" xfId="2" applyFont="1" applyAlignment="1" applyProtection="1">
      <alignment horizontal="center" vertical="center" wrapText="1"/>
    </xf>
    <xf numFmtId="0" fontId="1" fillId="0" borderId="0" xfId="2" applyAlignment="1" applyProtection="1">
      <alignment horizontal="center" vertical="top" wrapText="1"/>
      <protection locked="0"/>
    </xf>
    <xf numFmtId="0" fontId="10" fillId="0" borderId="4" xfId="2" applyFont="1" applyBorder="1" applyAlignment="1" applyProtection="1">
      <alignment horizontal="left" vertical="center" wrapText="1"/>
      <protection locked="0"/>
    </xf>
    <xf numFmtId="0" fontId="10" fillId="0" borderId="5" xfId="2" applyFont="1" applyBorder="1" applyAlignment="1" applyProtection="1">
      <alignment horizontal="left" vertical="center" wrapText="1"/>
      <protection locked="0"/>
    </xf>
    <xf numFmtId="0" fontId="10" fillId="0" borderId="6" xfId="2" applyFont="1" applyBorder="1" applyAlignment="1" applyProtection="1">
      <alignment horizontal="left" vertical="center" wrapText="1"/>
      <protection locked="0"/>
    </xf>
    <xf numFmtId="0" fontId="10" fillId="0" borderId="9" xfId="2" applyFont="1" applyFill="1" applyBorder="1" applyAlignment="1" applyProtection="1">
      <alignment horizontal="left" vertical="center" wrapText="1" indent="3"/>
    </xf>
    <xf numFmtId="0" fontId="10" fillId="0" borderId="8" xfId="2" applyFont="1" applyFill="1" applyBorder="1" applyAlignment="1" applyProtection="1">
      <alignment horizontal="left" vertical="center" wrapText="1" indent="3"/>
    </xf>
    <xf numFmtId="0" fontId="9" fillId="0" borderId="4" xfId="2" applyFont="1" applyFill="1" applyBorder="1" applyAlignment="1" applyProtection="1">
      <alignment vertical="center" wrapText="1"/>
    </xf>
    <xf numFmtId="0" fontId="9" fillId="0" borderId="5" xfId="2" applyFont="1" applyFill="1" applyBorder="1" applyAlignment="1" applyProtection="1">
      <alignment vertical="center" wrapText="1"/>
    </xf>
    <xf numFmtId="0" fontId="9" fillId="0" borderId="6" xfId="2" applyFont="1" applyFill="1" applyBorder="1" applyAlignment="1" applyProtection="1">
      <alignment vertical="center" wrapText="1"/>
    </xf>
    <xf numFmtId="0" fontId="10" fillId="0" borderId="4" xfId="2" applyFont="1" applyFill="1" applyBorder="1" applyAlignment="1" applyProtection="1">
      <alignment vertical="center" wrapText="1"/>
    </xf>
    <xf numFmtId="0" fontId="10" fillId="0" borderId="5" xfId="2" applyFont="1" applyFill="1" applyBorder="1" applyAlignment="1" applyProtection="1">
      <alignment vertical="center" wrapText="1"/>
    </xf>
    <xf numFmtId="0" fontId="10" fillId="0" borderId="6" xfId="2" applyFont="1" applyFill="1" applyBorder="1" applyAlignment="1" applyProtection="1">
      <alignment vertical="center" wrapText="1"/>
    </xf>
    <xf numFmtId="0" fontId="10" fillId="0" borderId="10" xfId="2" applyFont="1" applyFill="1" applyBorder="1" applyAlignment="1" applyProtection="1">
      <alignment vertical="center" wrapText="1"/>
    </xf>
    <xf numFmtId="0" fontId="10" fillId="0" borderId="11" xfId="2" applyFont="1" applyFill="1" applyBorder="1" applyAlignment="1" applyProtection="1">
      <alignment vertical="center" wrapText="1"/>
    </xf>
    <xf numFmtId="0" fontId="10" fillId="0" borderId="12" xfId="2" applyFont="1" applyFill="1" applyBorder="1" applyAlignment="1" applyProtection="1">
      <alignment vertical="center" wrapText="1"/>
    </xf>
    <xf numFmtId="0" fontId="10" fillId="0" borderId="9" xfId="2" applyFont="1" applyFill="1" applyBorder="1" applyAlignment="1" applyProtection="1">
      <alignment horizontal="center" vertical="center" wrapText="1"/>
    </xf>
    <xf numFmtId="0" fontId="10" fillId="0" borderId="13" xfId="2" applyFont="1" applyFill="1" applyBorder="1" applyAlignment="1" applyProtection="1">
      <alignment horizontal="center" vertical="center" wrapText="1"/>
    </xf>
    <xf numFmtId="0" fontId="10" fillId="0" borderId="14" xfId="2" applyFont="1" applyFill="1" applyBorder="1" applyAlignment="1" applyProtection="1">
      <alignment horizontal="left" vertical="center" wrapText="1" indent="2"/>
    </xf>
    <xf numFmtId="0" fontId="10" fillId="0" borderId="15" xfId="2" applyFont="1" applyFill="1" applyBorder="1" applyAlignment="1" applyProtection="1">
      <alignment horizontal="left" vertical="center" wrapText="1" indent="2"/>
    </xf>
    <xf numFmtId="0" fontId="10" fillId="0" borderId="4" xfId="0" applyFont="1" applyFill="1" applyBorder="1" applyAlignment="1" applyProtection="1">
      <alignment horizontal="left" vertical="center" wrapText="1" indent="2"/>
    </xf>
    <xf numFmtId="0" fontId="10" fillId="0" borderId="5" xfId="0" applyFont="1" applyFill="1" applyBorder="1" applyAlignment="1" applyProtection="1">
      <alignment horizontal="left" vertical="center" wrapText="1" indent="2"/>
    </xf>
    <xf numFmtId="0" fontId="10" fillId="0" borderId="6" xfId="0" applyFont="1" applyFill="1" applyBorder="1" applyAlignment="1" applyProtection="1">
      <alignment horizontal="left" vertical="center" wrapText="1" indent="2"/>
    </xf>
    <xf numFmtId="0" fontId="9" fillId="0" borderId="0" xfId="2" applyFont="1" applyFill="1" applyBorder="1" applyAlignment="1" applyProtection="1">
      <alignment horizontal="left" wrapText="1"/>
    </xf>
    <xf numFmtId="0" fontId="10" fillId="0" borderId="18" xfId="2" applyFont="1" applyFill="1" applyBorder="1" applyAlignment="1" applyProtection="1">
      <alignment horizontal="center" vertical="center"/>
    </xf>
    <xf numFmtId="0" fontId="10" fillId="0" borderId="19" xfId="2" applyFont="1" applyFill="1" applyBorder="1" applyAlignment="1" applyProtection="1">
      <alignment horizontal="center" vertical="center"/>
    </xf>
    <xf numFmtId="0" fontId="10" fillId="0" borderId="20" xfId="2" applyFont="1" applyFill="1" applyBorder="1" applyAlignment="1" applyProtection="1">
      <alignment vertical="center" wrapText="1"/>
    </xf>
    <xf numFmtId="0" fontId="10" fillId="0" borderId="21" xfId="3" applyFont="1" applyFill="1" applyBorder="1" applyAlignment="1" applyProtection="1">
      <alignment horizontal="left" vertical="center" wrapText="1" indent="2"/>
    </xf>
    <xf numFmtId="0" fontId="10" fillId="0" borderId="22" xfId="3" applyFont="1" applyFill="1" applyBorder="1" applyAlignment="1" applyProtection="1">
      <alignment horizontal="left" vertical="center" wrapText="1" indent="2"/>
    </xf>
    <xf numFmtId="0" fontId="10" fillId="0" borderId="25" xfId="2" applyFont="1" applyFill="1" applyBorder="1" applyAlignment="1" applyProtection="1">
      <alignment vertical="center" wrapText="1"/>
    </xf>
    <xf numFmtId="0" fontId="10" fillId="0" borderId="26" xfId="2" applyFont="1" applyFill="1" applyBorder="1" applyAlignment="1" applyProtection="1">
      <alignment vertical="center" wrapText="1"/>
    </xf>
    <xf numFmtId="0" fontId="10" fillId="0" borderId="27" xfId="2" applyFont="1" applyFill="1" applyBorder="1" applyAlignment="1" applyProtection="1">
      <alignment vertical="center" wrapText="1"/>
    </xf>
    <xf numFmtId="0" fontId="10" fillId="0" borderId="28" xfId="2" applyFont="1" applyFill="1" applyBorder="1" applyAlignment="1" applyProtection="1">
      <alignment horizontal="center" vertical="center"/>
    </xf>
    <xf numFmtId="0" fontId="10" fillId="0" borderId="31" xfId="2" applyFont="1" applyFill="1" applyBorder="1" applyAlignment="1" applyProtection="1">
      <alignment horizontal="center" vertical="center"/>
    </xf>
    <xf numFmtId="0" fontId="10" fillId="0" borderId="29" xfId="2" applyFont="1" applyFill="1" applyBorder="1" applyAlignment="1" applyProtection="1">
      <alignment horizontal="left" vertical="center" wrapText="1"/>
    </xf>
    <xf numFmtId="0" fontId="10" fillId="0" borderId="30" xfId="2" applyFont="1" applyFill="1" applyBorder="1" applyAlignment="1" applyProtection="1">
      <alignment horizontal="left" vertical="center" wrapText="1"/>
    </xf>
    <xf numFmtId="0" fontId="10" fillId="0" borderId="23" xfId="2" applyFont="1" applyFill="1" applyBorder="1" applyAlignment="1" applyProtection="1">
      <alignment horizontal="left" vertical="center" wrapText="1"/>
    </xf>
    <xf numFmtId="0" fontId="9" fillId="0" borderId="32" xfId="2" applyFont="1" applyFill="1" applyBorder="1" applyAlignment="1" applyProtection="1">
      <alignment horizontal="left" vertical="center" wrapText="1" indent="2"/>
    </xf>
    <xf numFmtId="0" fontId="9" fillId="0" borderId="33" xfId="2" applyFont="1" applyFill="1" applyBorder="1" applyAlignment="1" applyProtection="1">
      <alignment horizontal="left" vertical="center" wrapText="1" indent="2"/>
    </xf>
    <xf numFmtId="0" fontId="9" fillId="0" borderId="30" xfId="2" applyFont="1" applyFill="1" applyBorder="1" applyAlignment="1" applyProtection="1">
      <alignment horizontal="left" vertical="center" wrapText="1" indent="2"/>
    </xf>
    <xf numFmtId="0" fontId="10" fillId="0" borderId="32" xfId="2" applyFont="1" applyFill="1" applyBorder="1" applyAlignment="1" applyProtection="1">
      <alignment vertical="center" wrapText="1"/>
    </xf>
    <xf numFmtId="0" fontId="10" fillId="0" borderId="33" xfId="2" applyFont="1" applyFill="1" applyBorder="1" applyAlignment="1" applyProtection="1">
      <alignment vertical="center" wrapText="1"/>
    </xf>
    <xf numFmtId="0" fontId="10" fillId="0" borderId="30" xfId="2" applyFont="1" applyFill="1" applyBorder="1" applyAlignment="1" applyProtection="1">
      <alignment vertical="center" wrapText="1"/>
    </xf>
    <xf numFmtId="0" fontId="10" fillId="0" borderId="34" xfId="2" applyFont="1" applyFill="1" applyBorder="1" applyAlignment="1" applyProtection="1">
      <alignment horizontal="center" vertical="center" wrapText="1"/>
    </xf>
    <xf numFmtId="0" fontId="13" fillId="0" borderId="32" xfId="2" applyFont="1" applyFill="1" applyBorder="1" applyAlignment="1" applyProtection="1">
      <alignment vertical="center" wrapText="1"/>
    </xf>
    <xf numFmtId="0" fontId="13" fillId="0" borderId="33" xfId="2" applyFont="1" applyFill="1" applyBorder="1" applyAlignment="1" applyProtection="1">
      <alignment vertical="center" wrapText="1"/>
    </xf>
    <xf numFmtId="0" fontId="13" fillId="0" borderId="30" xfId="2" applyFont="1" applyFill="1" applyBorder="1" applyAlignment="1" applyProtection="1">
      <alignment vertical="center" wrapText="1"/>
    </xf>
    <xf numFmtId="0" fontId="7" fillId="0" borderId="35" xfId="2" applyFont="1" applyFill="1" applyBorder="1" applyAlignment="1" applyProtection="1">
      <alignment vertical="center" wrapText="1"/>
    </xf>
    <xf numFmtId="0" fontId="7" fillId="0" borderId="36" xfId="2" applyFont="1" applyFill="1" applyBorder="1" applyAlignment="1" applyProtection="1">
      <alignment vertical="center" wrapText="1"/>
    </xf>
    <xf numFmtId="0" fontId="7" fillId="0" borderId="37" xfId="2" applyFont="1" applyFill="1" applyBorder="1" applyAlignment="1" applyProtection="1">
      <alignment vertical="center" wrapText="1"/>
    </xf>
    <xf numFmtId="0" fontId="7" fillId="0" borderId="32" xfId="2" applyFont="1" applyFill="1" applyBorder="1" applyAlignment="1" applyProtection="1">
      <alignment vertical="center" wrapText="1"/>
    </xf>
    <xf numFmtId="0" fontId="7" fillId="0" borderId="33" xfId="2" applyFont="1" applyFill="1" applyBorder="1" applyAlignment="1" applyProtection="1">
      <alignment vertical="center" wrapText="1"/>
    </xf>
    <xf numFmtId="0" fontId="7" fillId="0" borderId="30" xfId="2" applyFont="1" applyFill="1" applyBorder="1" applyAlignment="1" applyProtection="1">
      <alignment vertical="center" wrapText="1"/>
    </xf>
    <xf numFmtId="0" fontId="10" fillId="0" borderId="32" xfId="2" applyFont="1" applyFill="1" applyBorder="1" applyAlignment="1" applyProtection="1">
      <alignment horizontal="left" vertical="center" wrapText="1" indent="1"/>
    </xf>
    <xf numFmtId="0" fontId="10" fillId="0" borderId="33" xfId="2" applyFont="1" applyFill="1" applyBorder="1" applyAlignment="1" applyProtection="1">
      <alignment horizontal="left" vertical="center" wrapText="1" indent="1"/>
    </xf>
    <xf numFmtId="0" fontId="10" fillId="0" borderId="30" xfId="2" applyFont="1" applyFill="1" applyBorder="1" applyAlignment="1" applyProtection="1">
      <alignment horizontal="left" vertical="center" wrapText="1" indent="1"/>
    </xf>
    <xf numFmtId="0" fontId="10" fillId="0" borderId="1" xfId="2" applyFont="1" applyBorder="1" applyAlignment="1" applyProtection="1">
      <alignment horizontal="center" vertical="center" wrapText="1"/>
    </xf>
    <xf numFmtId="0" fontId="10" fillId="0" borderId="2" xfId="2" applyFont="1" applyBorder="1" applyAlignment="1" applyProtection="1">
      <alignment horizontal="center" vertical="center" wrapText="1"/>
    </xf>
    <xf numFmtId="0" fontId="10" fillId="0" borderId="39" xfId="2" applyFont="1" applyBorder="1" applyAlignment="1" applyProtection="1">
      <alignment horizontal="center" vertical="center" wrapText="1"/>
    </xf>
    <xf numFmtId="0" fontId="12" fillId="0" borderId="34" xfId="2" applyFont="1" applyBorder="1" applyAlignment="1" applyProtection="1">
      <alignment horizontal="center" vertical="center" wrapText="1"/>
    </xf>
    <xf numFmtId="0" fontId="12" fillId="0" borderId="23" xfId="2" applyFont="1" applyBorder="1" applyAlignment="1" applyProtection="1">
      <alignment horizontal="center" vertical="center" wrapText="1"/>
    </xf>
    <xf numFmtId="0" fontId="9" fillId="0" borderId="41" xfId="2" applyFont="1" applyFill="1" applyBorder="1" applyAlignment="1" applyProtection="1">
      <alignment horizontal="center" vertical="center" textRotation="90" wrapText="1"/>
    </xf>
    <xf numFmtId="0" fontId="9" fillId="0" borderId="34" xfId="2" applyFont="1" applyFill="1" applyBorder="1" applyAlignment="1" applyProtection="1">
      <alignment horizontal="center" vertical="center" textRotation="90" wrapText="1"/>
    </xf>
    <xf numFmtId="0" fontId="9" fillId="0" borderId="47" xfId="2" applyFont="1" applyFill="1" applyBorder="1" applyAlignment="1" applyProtection="1">
      <alignment horizontal="center" vertical="center" textRotation="90" wrapText="1"/>
    </xf>
    <xf numFmtId="0" fontId="9" fillId="0" borderId="42" xfId="2" applyFont="1" applyFill="1" applyBorder="1" applyAlignment="1" applyProtection="1">
      <alignment vertical="center" wrapText="1"/>
    </xf>
    <xf numFmtId="0" fontId="9" fillId="0" borderId="43" xfId="2" applyFont="1" applyFill="1" applyBorder="1" applyAlignment="1" applyProtection="1">
      <alignment vertical="center" wrapText="1"/>
    </xf>
    <xf numFmtId="0" fontId="9" fillId="0" borderId="44" xfId="2" applyFont="1" applyFill="1" applyBorder="1" applyAlignment="1" applyProtection="1">
      <alignment vertical="center" wrapText="1"/>
    </xf>
    <xf numFmtId="0" fontId="10" fillId="0" borderId="29" xfId="2" applyFont="1" applyFill="1" applyBorder="1" applyAlignment="1" applyProtection="1">
      <alignment vertical="center" wrapText="1"/>
    </xf>
    <xf numFmtId="0" fontId="10" fillId="0" borderId="28" xfId="2" applyFont="1" applyFill="1" applyBorder="1" applyAlignment="1" applyProtection="1">
      <alignment horizontal="left" vertical="center" wrapText="1"/>
    </xf>
    <xf numFmtId="0" fontId="10" fillId="0" borderId="46" xfId="2" applyFont="1" applyFill="1" applyBorder="1" applyAlignment="1" applyProtection="1">
      <alignment horizontal="left" vertical="center" wrapText="1"/>
    </xf>
    <xf numFmtId="0" fontId="10" fillId="0" borderId="31" xfId="2" applyFont="1" applyFill="1" applyBorder="1" applyAlignment="1" applyProtection="1">
      <alignment horizontal="left" vertical="center" wrapText="1"/>
    </xf>
    <xf numFmtId="0" fontId="10" fillId="0" borderId="23" xfId="2" applyFont="1" applyFill="1" applyBorder="1" applyAlignment="1" applyProtection="1">
      <alignment vertical="center" wrapText="1"/>
    </xf>
    <xf numFmtId="0" fontId="9" fillId="0" borderId="48" xfId="2" applyFont="1" applyFill="1" applyBorder="1" applyAlignment="1" applyProtection="1">
      <alignment vertical="center" wrapText="1"/>
    </xf>
    <xf numFmtId="0" fontId="23" fillId="0" borderId="50" xfId="2" applyFont="1" applyFill="1" applyBorder="1" applyAlignment="1" applyProtection="1">
      <alignment horizontal="center" vertical="center" textRotation="90" wrapText="1"/>
    </xf>
    <xf numFmtId="0" fontId="1" fillId="0" borderId="19" xfId="2" applyFont="1" applyBorder="1" applyProtection="1"/>
    <xf numFmtId="0" fontId="1" fillId="0" borderId="52" xfId="2" applyFont="1" applyBorder="1" applyProtection="1"/>
    <xf numFmtId="0" fontId="9" fillId="0" borderId="51" xfId="2" applyFont="1" applyFill="1" applyBorder="1" applyAlignment="1" applyProtection="1">
      <alignment vertical="center" wrapText="1"/>
    </xf>
    <xf numFmtId="0" fontId="24" fillId="0" borderId="54" xfId="2" applyFont="1" applyFill="1" applyBorder="1" applyAlignment="1" applyProtection="1">
      <alignment horizontal="center" vertical="center" textRotation="90" wrapText="1"/>
    </xf>
    <xf numFmtId="0" fontId="24" fillId="0" borderId="55" xfId="2" applyFont="1" applyFill="1" applyBorder="1" applyAlignment="1" applyProtection="1">
      <alignment horizontal="center" vertical="center" textRotation="90" wrapText="1"/>
    </xf>
    <xf numFmtId="0" fontId="24" fillId="0" borderId="47" xfId="2" applyFont="1" applyFill="1" applyBorder="1" applyAlignment="1" applyProtection="1">
      <alignment horizontal="center" vertical="center" textRotation="90" wrapText="1"/>
    </xf>
    <xf numFmtId="0" fontId="9" fillId="0" borderId="31" xfId="2" applyFont="1" applyFill="1" applyBorder="1" applyAlignment="1" applyProtection="1">
      <alignment vertical="center" wrapText="1"/>
    </xf>
    <xf numFmtId="0" fontId="24" fillId="0" borderId="41" xfId="2" applyFont="1" applyFill="1" applyBorder="1" applyAlignment="1" applyProtection="1">
      <alignment horizontal="center" vertical="center" textRotation="90" wrapText="1"/>
    </xf>
    <xf numFmtId="0" fontId="24" fillId="0" borderId="34" xfId="2" applyFont="1" applyFill="1" applyBorder="1" applyAlignment="1" applyProtection="1">
      <alignment horizontal="center" vertical="center" textRotation="90" wrapText="1"/>
    </xf>
    <xf numFmtId="0" fontId="10" fillId="0" borderId="29" xfId="2" applyFont="1" applyFill="1" applyBorder="1" applyAlignment="1" applyProtection="1">
      <alignment horizontal="left" vertical="center" wrapText="1" indent="2"/>
    </xf>
    <xf numFmtId="0" fontId="10" fillId="0" borderId="33" xfId="2" applyFont="1" applyFill="1" applyBorder="1" applyAlignment="1" applyProtection="1">
      <alignment horizontal="left" vertical="center" wrapText="1" indent="2"/>
    </xf>
    <xf numFmtId="0" fontId="10" fillId="0" borderId="30" xfId="2" applyFont="1" applyFill="1" applyBorder="1" applyAlignment="1" applyProtection="1">
      <alignment horizontal="left" vertical="center" wrapText="1" indent="2"/>
    </xf>
    <xf numFmtId="0" fontId="9" fillId="0" borderId="56" xfId="3" applyFont="1" applyBorder="1" applyAlignment="1" applyProtection="1">
      <alignment horizontal="center" vertical="center"/>
    </xf>
    <xf numFmtId="0" fontId="23" fillId="0" borderId="41" xfId="2" applyFont="1" applyFill="1" applyBorder="1" applyAlignment="1" applyProtection="1">
      <alignment horizontal="center" vertical="center" textRotation="90" wrapText="1"/>
      <protection locked="0"/>
    </xf>
    <xf numFmtId="0" fontId="23" fillId="0" borderId="34" xfId="2" applyFont="1" applyFill="1" applyBorder="1" applyAlignment="1" applyProtection="1">
      <alignment horizontal="center" vertical="center" textRotation="90" wrapText="1"/>
      <protection locked="0"/>
    </xf>
    <xf numFmtId="0" fontId="23" fillId="0" borderId="47" xfId="2" applyFont="1" applyFill="1" applyBorder="1" applyAlignment="1" applyProtection="1">
      <alignment horizontal="center" vertical="center" textRotation="90" wrapText="1"/>
      <protection locked="0"/>
    </xf>
    <xf numFmtId="0" fontId="0" fillId="2" borderId="79" xfId="3" applyFont="1" applyFill="1" applyBorder="1" applyAlignment="1" applyProtection="1">
      <alignment horizontal="center" vertical="center"/>
    </xf>
    <xf numFmtId="0" fontId="26" fillId="2" borderId="79" xfId="3" applyFont="1" applyFill="1" applyBorder="1" applyAlignment="1" applyProtection="1">
      <alignment horizontal="center" vertical="center"/>
    </xf>
    <xf numFmtId="0" fontId="26" fillId="2" borderId="82" xfId="3" applyFont="1" applyFill="1" applyBorder="1" applyAlignment="1" applyProtection="1">
      <alignment horizontal="center" vertical="center"/>
    </xf>
    <xf numFmtId="0" fontId="9" fillId="2" borderId="71" xfId="3" applyFont="1" applyFill="1" applyBorder="1" applyAlignment="1" applyProtection="1">
      <alignment horizontal="left" vertical="center" wrapText="1"/>
    </xf>
    <xf numFmtId="0" fontId="10" fillId="2" borderId="71" xfId="3" applyFont="1" applyFill="1" applyBorder="1" applyAlignment="1" applyProtection="1">
      <alignment horizontal="left" vertical="center" wrapText="1" indent="1"/>
    </xf>
    <xf numFmtId="0" fontId="9" fillId="2" borderId="83" xfId="3" applyFont="1" applyFill="1" applyBorder="1" applyAlignment="1" applyProtection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0" fillId="2" borderId="60" xfId="3" applyFont="1" applyFill="1" applyBorder="1" applyAlignment="1" applyProtection="1">
      <alignment horizontal="center" vertical="center" wrapText="1"/>
    </xf>
    <xf numFmtId="0" fontId="10" fillId="2" borderId="67" xfId="3" applyFont="1" applyFill="1" applyBorder="1" applyAlignment="1" applyProtection="1">
      <alignment horizontal="center" vertical="center" wrapText="1"/>
    </xf>
    <xf numFmtId="0" fontId="10" fillId="2" borderId="57" xfId="3" applyFont="1" applyFill="1" applyBorder="1" applyAlignment="1" applyProtection="1">
      <alignment horizontal="center" vertical="center" wrapText="1"/>
    </xf>
    <xf numFmtId="0" fontId="10" fillId="2" borderId="58" xfId="3" applyFont="1" applyFill="1" applyBorder="1" applyAlignment="1" applyProtection="1">
      <alignment horizontal="center" vertical="center" wrapText="1"/>
    </xf>
    <xf numFmtId="0" fontId="10" fillId="2" borderId="59" xfId="3" applyFont="1" applyFill="1" applyBorder="1" applyAlignment="1" applyProtection="1">
      <alignment horizontal="center" vertical="center" wrapText="1"/>
    </xf>
    <xf numFmtId="0" fontId="10" fillId="2" borderId="64" xfId="3" applyFont="1" applyFill="1" applyBorder="1" applyAlignment="1" applyProtection="1">
      <alignment horizontal="center" vertical="center" wrapText="1"/>
    </xf>
    <xf numFmtId="0" fontId="10" fillId="2" borderId="65" xfId="3" applyFont="1" applyFill="1" applyBorder="1" applyAlignment="1" applyProtection="1">
      <alignment horizontal="center" vertical="center" wrapText="1"/>
    </xf>
    <xf numFmtId="0" fontId="10" fillId="2" borderId="66" xfId="3" applyFont="1" applyFill="1" applyBorder="1" applyAlignment="1" applyProtection="1">
      <alignment horizontal="center" vertical="center" wrapText="1"/>
    </xf>
    <xf numFmtId="0" fontId="10" fillId="2" borderId="61" xfId="3" applyFont="1" applyFill="1" applyBorder="1" applyAlignment="1" applyProtection="1">
      <alignment horizontal="center" vertical="center" wrapText="1"/>
    </xf>
    <xf numFmtId="0" fontId="10" fillId="2" borderId="68" xfId="3" applyFont="1" applyFill="1" applyBorder="1" applyAlignment="1" applyProtection="1">
      <alignment horizontal="center" vertical="center" wrapText="1"/>
    </xf>
    <xf numFmtId="0" fontId="10" fillId="2" borderId="62" xfId="3" applyFont="1" applyFill="1" applyBorder="1" applyAlignment="1" applyProtection="1">
      <alignment horizontal="center" vertical="center" wrapText="1"/>
    </xf>
    <xf numFmtId="0" fontId="10" fillId="2" borderId="63" xfId="3" applyFont="1" applyFill="1" applyBorder="1" applyAlignment="1" applyProtection="1">
      <alignment horizontal="center" vertical="center" wrapText="1"/>
    </xf>
    <xf numFmtId="0" fontId="10" fillId="2" borderId="69" xfId="3" applyFont="1" applyFill="1" applyBorder="1" applyAlignment="1" applyProtection="1">
      <alignment horizontal="center" vertical="center" wrapText="1"/>
    </xf>
    <xf numFmtId="0" fontId="10" fillId="2" borderId="70" xfId="3" applyFont="1" applyFill="1" applyBorder="1" applyAlignment="1" applyProtection="1">
      <alignment horizontal="center" vertical="center" wrapText="1"/>
    </xf>
    <xf numFmtId="0" fontId="10" fillId="2" borderId="72" xfId="3" applyFont="1" applyFill="1" applyBorder="1" applyAlignment="1" applyProtection="1">
      <alignment horizontal="center" vertical="center" wrapText="1"/>
    </xf>
    <xf numFmtId="0" fontId="21" fillId="0" borderId="0" xfId="3" quotePrefix="1" applyFont="1" applyAlignment="1" applyProtection="1">
      <alignment horizontal="left" vertical="center" wrapText="1"/>
    </xf>
    <xf numFmtId="0" fontId="10" fillId="2" borderId="73" xfId="3" applyFont="1" applyFill="1" applyBorder="1" applyAlignment="1" applyProtection="1">
      <alignment horizontal="center" vertical="center" wrapText="1"/>
    </xf>
    <xf numFmtId="0" fontId="10" fillId="2" borderId="74" xfId="3" applyFont="1" applyFill="1" applyBorder="1" applyAlignment="1" applyProtection="1">
      <alignment horizontal="center" vertical="center" wrapText="1"/>
    </xf>
    <xf numFmtId="0" fontId="10" fillId="2" borderId="75" xfId="3" applyFont="1" applyFill="1" applyBorder="1" applyAlignment="1" applyProtection="1">
      <alignment horizontal="center" vertical="center" wrapText="1"/>
    </xf>
    <xf numFmtId="0" fontId="7" fillId="3" borderId="64" xfId="3" applyFont="1" applyFill="1" applyBorder="1" applyAlignment="1" applyProtection="1">
      <alignment horizontal="center" vertical="center" wrapText="1"/>
    </xf>
    <xf numFmtId="0" fontId="7" fillId="3" borderId="65" xfId="3" applyFont="1" applyFill="1" applyBorder="1" applyAlignment="1" applyProtection="1">
      <alignment horizontal="center" vertical="center" wrapText="1"/>
    </xf>
    <xf numFmtId="0" fontId="7" fillId="3" borderId="78" xfId="3" applyFont="1" applyFill="1" applyBorder="1" applyAlignment="1" applyProtection="1">
      <alignment horizontal="center" vertical="center" wrapText="1"/>
    </xf>
    <xf numFmtId="0" fontId="9" fillId="2" borderId="79" xfId="3" applyFont="1" applyFill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horizontal="left" wrapText="1"/>
    </xf>
    <xf numFmtId="0" fontId="10" fillId="0" borderId="57" xfId="3" applyFont="1" applyBorder="1" applyAlignment="1" applyProtection="1">
      <alignment horizontal="center" vertical="center" wrapText="1"/>
    </xf>
    <xf numFmtId="0" fontId="10" fillId="0" borderId="58" xfId="3" applyFont="1" applyBorder="1" applyAlignment="1" applyProtection="1">
      <alignment horizontal="center" vertical="center" wrapText="1"/>
    </xf>
    <xf numFmtId="0" fontId="10" fillId="0" borderId="59" xfId="3" applyFont="1" applyBorder="1" applyAlignment="1" applyProtection="1">
      <alignment horizontal="center" vertical="center" wrapText="1"/>
    </xf>
    <xf numFmtId="0" fontId="12" fillId="0" borderId="79" xfId="3" applyFont="1" applyBorder="1" applyAlignment="1" applyProtection="1">
      <alignment horizontal="center" vertical="top" wrapText="1"/>
    </xf>
    <xf numFmtId="0" fontId="12" fillId="0" borderId="88" xfId="3" applyFont="1" applyBorder="1" applyAlignment="1" applyProtection="1">
      <alignment horizontal="center" vertical="top" wrapText="1"/>
    </xf>
    <xf numFmtId="0" fontId="10" fillId="0" borderId="79" xfId="3" applyFont="1" applyBorder="1" applyAlignment="1" applyProtection="1">
      <alignment horizontal="left" vertical="center" wrapText="1"/>
    </xf>
    <xf numFmtId="0" fontId="10" fillId="0" borderId="88" xfId="3" applyFont="1" applyBorder="1" applyAlignment="1" applyProtection="1">
      <alignment horizontal="left" vertical="center" wrapText="1"/>
    </xf>
    <xf numFmtId="0" fontId="10" fillId="0" borderId="89" xfId="3" applyFont="1" applyBorder="1" applyAlignment="1" applyProtection="1">
      <alignment horizontal="center" vertical="center" wrapText="1"/>
    </xf>
    <xf numFmtId="0" fontId="10" fillId="0" borderId="90" xfId="3" applyFont="1" applyBorder="1" applyAlignment="1" applyProtection="1">
      <alignment horizontal="center" vertical="center" wrapText="1"/>
    </xf>
    <xf numFmtId="0" fontId="10" fillId="0" borderId="91" xfId="3" applyFont="1" applyBorder="1" applyAlignment="1" applyProtection="1">
      <alignment horizontal="center" vertical="center" wrapText="1"/>
    </xf>
    <xf numFmtId="0" fontId="10" fillId="0" borderId="69" xfId="3" applyFont="1" applyBorder="1" applyAlignment="1" applyProtection="1">
      <alignment horizontal="left" vertical="center" wrapText="1"/>
    </xf>
    <xf numFmtId="0" fontId="10" fillId="0" borderId="65" xfId="3" applyFont="1" applyBorder="1" applyAlignment="1" applyProtection="1">
      <alignment horizontal="left" vertical="center" wrapText="1"/>
    </xf>
    <xf numFmtId="0" fontId="10" fillId="0" borderId="66" xfId="3" applyFont="1" applyBorder="1" applyAlignment="1" applyProtection="1">
      <alignment horizontal="left" vertical="center" wrapText="1"/>
    </xf>
    <xf numFmtId="0" fontId="10" fillId="0" borderId="89" xfId="3" applyFont="1" applyBorder="1" applyAlignment="1" applyProtection="1">
      <alignment horizontal="left" vertical="center" wrapText="1"/>
    </xf>
    <xf numFmtId="0" fontId="10" fillId="0" borderId="55" xfId="3" applyFont="1" applyBorder="1" applyAlignment="1" applyProtection="1">
      <alignment horizontal="center" vertical="center" wrapText="1"/>
    </xf>
    <xf numFmtId="0" fontId="10" fillId="0" borderId="19" xfId="3" applyFont="1" applyBorder="1" applyAlignment="1" applyProtection="1">
      <alignment horizontal="center" vertical="center" wrapText="1"/>
    </xf>
    <xf numFmtId="0" fontId="10" fillId="0" borderId="54" xfId="3" applyFont="1" applyBorder="1" applyAlignment="1" applyProtection="1">
      <alignment horizontal="center" vertical="center" wrapText="1"/>
    </xf>
    <xf numFmtId="0" fontId="10" fillId="0" borderId="74" xfId="3" applyFont="1" applyBorder="1" applyAlignment="1" applyProtection="1">
      <alignment horizontal="left" vertical="center" wrapText="1"/>
    </xf>
    <xf numFmtId="0" fontId="10" fillId="0" borderId="75" xfId="3" applyFont="1" applyBorder="1" applyAlignment="1" applyProtection="1">
      <alignment horizontal="left" vertical="center" wrapText="1"/>
    </xf>
    <xf numFmtId="0" fontId="10" fillId="0" borderId="93" xfId="3" applyFont="1" applyBorder="1" applyAlignment="1" applyProtection="1">
      <alignment horizontal="left" vertical="center" wrapText="1"/>
    </xf>
    <xf numFmtId="0" fontId="10" fillId="0" borderId="92" xfId="3" applyFont="1" applyBorder="1" applyAlignment="1" applyProtection="1">
      <alignment horizontal="left" vertical="center" wrapText="1"/>
    </xf>
    <xf numFmtId="0" fontId="10" fillId="0" borderId="0" xfId="3" applyFont="1" applyBorder="1" applyAlignment="1" applyProtection="1">
      <alignment horizontal="left" vertical="center" wrapText="1"/>
    </xf>
    <xf numFmtId="0" fontId="10" fillId="0" borderId="96" xfId="3" applyFont="1" applyBorder="1" applyAlignment="1" applyProtection="1">
      <alignment horizontal="left" vertical="center" wrapText="1"/>
    </xf>
    <xf numFmtId="0" fontId="10" fillId="0" borderId="98" xfId="3" applyFont="1" applyBorder="1" applyAlignment="1" applyProtection="1">
      <alignment horizontal="left" vertical="center" wrapText="1"/>
    </xf>
    <xf numFmtId="0" fontId="10" fillId="0" borderId="97" xfId="3" applyFont="1" applyBorder="1" applyAlignment="1" applyProtection="1">
      <alignment horizontal="left" vertical="center" wrapText="1"/>
    </xf>
    <xf numFmtId="0" fontId="10" fillId="0" borderId="101" xfId="3" applyFont="1" applyBorder="1" applyAlignment="1" applyProtection="1">
      <alignment horizontal="center" vertical="center" wrapText="1"/>
    </xf>
    <xf numFmtId="0" fontId="10" fillId="0" borderId="102" xfId="3" applyFont="1" applyBorder="1" applyAlignment="1" applyProtection="1">
      <alignment horizontal="center" vertical="center" wrapText="1"/>
    </xf>
    <xf numFmtId="0" fontId="31" fillId="0" borderId="0" xfId="3" applyFont="1" applyBorder="1" applyAlignment="1" applyProtection="1">
      <alignment horizontal="center"/>
      <protection locked="0"/>
    </xf>
    <xf numFmtId="0" fontId="10" fillId="0" borderId="91" xfId="3" applyFont="1" applyFill="1" applyBorder="1" applyAlignment="1" applyProtection="1">
      <alignment horizontal="left" vertical="center" wrapText="1"/>
    </xf>
    <xf numFmtId="0" fontId="10" fillId="0" borderId="106" xfId="3" applyFont="1" applyFill="1" applyBorder="1" applyAlignment="1" applyProtection="1">
      <alignment horizontal="left" vertical="center" wrapText="1"/>
    </xf>
    <xf numFmtId="0" fontId="10" fillId="0" borderId="107" xfId="3" applyFont="1" applyFill="1" applyBorder="1" applyAlignment="1" applyProtection="1">
      <alignment horizontal="left" vertical="center" wrapText="1"/>
    </xf>
    <xf numFmtId="0" fontId="10" fillId="0" borderId="108" xfId="3" applyFont="1" applyFill="1" applyBorder="1" applyAlignment="1" applyProtection="1">
      <alignment horizontal="left" vertical="center" wrapText="1"/>
    </xf>
    <xf numFmtId="0" fontId="10" fillId="0" borderId="109" xfId="3" applyFont="1" applyFill="1" applyBorder="1" applyAlignment="1" applyProtection="1">
      <alignment horizontal="left" vertical="center" wrapText="1" indent="4"/>
    </xf>
    <xf numFmtId="0" fontId="10" fillId="0" borderId="110" xfId="3" applyFont="1" applyFill="1" applyBorder="1" applyAlignment="1" applyProtection="1">
      <alignment horizontal="left" vertical="center" wrapText="1" indent="4"/>
    </xf>
    <xf numFmtId="0" fontId="10" fillId="0" borderId="111" xfId="3" applyFont="1" applyFill="1" applyBorder="1" applyAlignment="1" applyProtection="1">
      <alignment horizontal="left" vertical="center" wrapText="1" indent="4"/>
    </xf>
    <xf numFmtId="0" fontId="10" fillId="0" borderId="34" xfId="3" applyFont="1" applyBorder="1" applyAlignment="1" applyProtection="1">
      <alignment horizontal="center" vertical="center" wrapText="1"/>
    </xf>
    <xf numFmtId="0" fontId="10" fillId="0" borderId="47" xfId="3" applyFont="1" applyBorder="1" applyAlignment="1" applyProtection="1">
      <alignment horizontal="center" vertical="center" wrapText="1"/>
    </xf>
    <xf numFmtId="0" fontId="10" fillId="0" borderId="114" xfId="3" applyFont="1" applyFill="1" applyBorder="1" applyAlignment="1" applyProtection="1">
      <alignment horizontal="left" vertical="center" wrapText="1"/>
    </xf>
    <xf numFmtId="0" fontId="10" fillId="0" borderId="115" xfId="3" applyFont="1" applyFill="1" applyBorder="1" applyAlignment="1" applyProtection="1">
      <alignment horizontal="left" vertical="center" wrapText="1"/>
    </xf>
    <xf numFmtId="0" fontId="10" fillId="0" borderId="114" xfId="3" applyFont="1" applyFill="1" applyBorder="1" applyAlignment="1" applyProtection="1">
      <alignment horizontal="left" vertical="center" wrapText="1" indent="2"/>
    </xf>
    <xf numFmtId="0" fontId="10" fillId="0" borderId="115" xfId="3" applyFont="1" applyFill="1" applyBorder="1" applyAlignment="1" applyProtection="1">
      <alignment horizontal="left" vertical="center" wrapText="1" indent="2"/>
    </xf>
    <xf numFmtId="0" fontId="10" fillId="0" borderId="116" xfId="3" applyFont="1" applyFill="1" applyBorder="1" applyAlignment="1" applyProtection="1">
      <alignment horizontal="left" vertical="center" wrapText="1"/>
    </xf>
    <xf numFmtId="0" fontId="10" fillId="0" borderId="117" xfId="3" applyFont="1" applyFill="1" applyBorder="1" applyAlignment="1" applyProtection="1">
      <alignment horizontal="left" vertical="center" wrapText="1"/>
    </xf>
    <xf numFmtId="0" fontId="0" fillId="0" borderId="0" xfId="3" applyFont="1" applyBorder="1" applyAlignment="1" applyProtection="1">
      <alignment horizontal="center" wrapText="1"/>
      <protection locked="0"/>
    </xf>
  </cellXfs>
  <cellStyles count="4">
    <cellStyle name="Dziesiętny" xfId="1" builtinId="3"/>
    <cellStyle name="Excel Built-in Normal" xfId="3" xr:uid="{00000000-0005-0000-0000-000001000000}"/>
    <cellStyle name="Normalny" xfId="0" builtinId="0"/>
    <cellStyle name="Normalny 2" xfId="2" xr:uid="{00000000-0005-0000-0000-000003000000}"/>
  </cellStyles>
  <dxfs count="42"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 patternType="solid"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2" name="AutoShape 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3" name="AutoShape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7" name="AutoShape 1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8" name="AutoShape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9" name="AutoShape 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12" name="AutoShape 1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13" name="AutoShape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14" name="AutoShape 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15" name="AutoShap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17" name="AutoShape 1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18" name="AutoShape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19" name="AutoShape 6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20" name="AutoShape 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22" name="AutoShape 1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23" name="AutoShape 8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24" name="AutoShape 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25" name="AutoShape 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27" name="AutoShape 10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28" name="AutoShape 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29" name="AutoShape 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30" name="AutoShape 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32" name="AutoShape 10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33" name="AutoShape 8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34" name="AutoShape 6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35" name="AutoShape 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37" name="AutoShape 10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38" name="AutoShape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39" name="AutoShape 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40" name="AutoShape 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42" name="AutoShape 1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43" name="AutoShape 8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44" name="AutoShape 6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45" name="AutoShape 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47" name="AutoShape 10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48" name="AutoShape 8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49" name="AutoShape 6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50" name="AutoShape 4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52" name="AutoShape 10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53" name="AutoShape 8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54" name="AutoShape 6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55" name="AutoShape 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57" name="AutoShape 10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58" name="AutoShape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59" name="AutoShape 6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60" name="AutoShape 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2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2" name="AutoShape 1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3" name="AutoShape 1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4" name="AutoShape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8" name="AutoShape 1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9" name="AutoShape 1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10" name="AutoShape 8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11" name="AutoShape 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12" name="AutoShape 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14" name="AutoShape 1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15" name="AutoShape 10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16" name="AutoShape 8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17" name="AutoShape 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18" name="AutoShape 4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20" name="AutoShape 1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21" name="AutoShape 1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22" name="AutoShape 8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23" name="AutoShape 6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24" name="AutoShape 4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26" name="AutoShape 1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27" name="AutoShape 10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28" name="AutoShape 8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29" name="AutoShape 6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30" name="AutoShape 4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32" name="AutoShape 1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33" name="AutoShape 10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34" name="AutoShape 8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35" name="AutoShape 6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36" name="AutoShape 4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38" name="AutoShape 12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39" name="AutoShape 10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40" name="AutoShape 8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41" name="AutoShape 6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42" name="AutoShape 4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44" name="AutoShape 1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45" name="AutoShape 10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46" name="AutoShape 8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47" name="AutoShape 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48" name="AutoShape 4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50" name="AutoShape 12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51" name="AutoShape 1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52" name="AutoShape 8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53" name="AutoShape 6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54" name="AutoShape 4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56" name="AutoShape 12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57" name="AutoShape 10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58" name="AutoShape 8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59" name="AutoShape 6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60" name="AutoShape 4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62" name="AutoShape 1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63" name="AutoShape 10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64" name="AutoShape 8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65" name="AutoShape 6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66" name="AutoShape 4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67" name="AutoShape 2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68" name="AutoShape 12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69" name="AutoShape 10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70" name="AutoShape 8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71" name="AutoShape 6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72" name="AutoShape 4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133350</xdr:colOff>
      <xdr:row>50</xdr:row>
      <xdr:rowOff>95250</xdr:rowOff>
    </xdr:to>
    <xdr:sp macro="" textlink="">
      <xdr:nvSpPr>
        <xdr:cNvPr id="73" name="AutoShape 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72675" cy="3686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514350</xdr:colOff>
      <xdr:row>32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5827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514350</xdr:colOff>
      <xdr:row>32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5827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514350</xdr:colOff>
      <xdr:row>32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5827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514350</xdr:colOff>
      <xdr:row>32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5827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514350</xdr:colOff>
      <xdr:row>32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5827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514350</xdr:colOff>
      <xdr:row>32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5827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514350</xdr:colOff>
      <xdr:row>32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5827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514350</xdr:colOff>
      <xdr:row>32</xdr:row>
      <xdr:rowOff>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5827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514350</xdr:colOff>
      <xdr:row>32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5827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514350</xdr:colOff>
      <xdr:row>32</xdr:row>
      <xdr:rowOff>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5827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514350</xdr:colOff>
      <xdr:row>32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5827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514350</xdr:colOff>
      <xdr:row>32</xdr:row>
      <xdr:rowOff>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5827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wb-adm-01\DokumentyUWB$\a.jarzembska\Moje%20dokumenty\EXCEL\plan%20ministerial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ział 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7"/>
  <sheetViews>
    <sheetView tabSelected="1" topLeftCell="A31" zoomScaleNormal="100" workbookViewId="0">
      <selection activeCell="D85" sqref="D85"/>
    </sheetView>
  </sheetViews>
  <sheetFormatPr defaultRowHeight="12.75"/>
  <cols>
    <col min="1" max="2" width="8.7109375" customWidth="1"/>
    <col min="3" max="3" width="64.85546875" customWidth="1"/>
    <col min="4" max="4" width="8.7109375" customWidth="1"/>
    <col min="5" max="5" width="14.85546875" customWidth="1"/>
    <col min="6" max="6" width="15.7109375" customWidth="1"/>
    <col min="7" max="7" width="11.28515625" customWidth="1"/>
    <col min="8" max="8" width="16.28515625" customWidth="1"/>
    <col min="9" max="11" width="8.7109375" customWidth="1"/>
    <col min="12" max="12" width="24.85546875" customWidth="1"/>
    <col min="13" max="1025" width="8.7109375" customWidth="1"/>
  </cols>
  <sheetData>
    <row r="1" spans="1:8" ht="12.75" customHeight="1">
      <c r="A1" s="145" t="s">
        <v>0</v>
      </c>
      <c r="B1" s="145"/>
      <c r="C1" s="145"/>
      <c r="D1" s="1"/>
      <c r="E1" s="2"/>
    </row>
    <row r="2" spans="1:8" ht="12.75" customHeight="1">
      <c r="A2" s="146" t="s">
        <v>1</v>
      </c>
      <c r="B2" s="146"/>
      <c r="C2" s="146"/>
      <c r="D2" s="1"/>
      <c r="E2" s="142"/>
      <c r="F2" s="142"/>
    </row>
    <row r="3" spans="1:8" ht="18" customHeight="1">
      <c r="A3" s="162" t="s">
        <v>2</v>
      </c>
      <c r="B3" s="162"/>
      <c r="C3" s="162"/>
      <c r="D3" s="162"/>
      <c r="E3" s="142"/>
      <c r="F3" s="142"/>
    </row>
    <row r="4" spans="1:8" ht="12.75" customHeight="1">
      <c r="A4" s="164" t="s">
        <v>3</v>
      </c>
      <c r="B4" s="164"/>
      <c r="C4" s="164"/>
      <c r="D4" s="164"/>
      <c r="E4" s="142"/>
      <c r="F4" s="142"/>
    </row>
    <row r="5" spans="1:8" ht="20.25" customHeight="1">
      <c r="A5" s="163" t="s">
        <v>4</v>
      </c>
      <c r="B5" s="163"/>
      <c r="C5" s="163"/>
      <c r="D5" s="163"/>
      <c r="E5" s="142"/>
      <c r="F5" s="142"/>
    </row>
    <row r="6" spans="1:8" ht="18.75">
      <c r="A6" s="4"/>
      <c r="B6" s="4"/>
      <c r="C6" s="4"/>
      <c r="D6" s="4"/>
      <c r="E6" s="5"/>
    </row>
    <row r="7" spans="1:8" ht="15.75">
      <c r="A7" s="147" t="s">
        <v>5</v>
      </c>
      <c r="B7" s="147"/>
      <c r="C7" s="147"/>
      <c r="D7" s="147"/>
      <c r="E7" s="3"/>
    </row>
    <row r="8" spans="1:8" ht="16.5" thickBot="1">
      <c r="A8" s="6" t="s">
        <v>6</v>
      </c>
      <c r="B8" s="7"/>
      <c r="C8" s="7"/>
      <c r="D8" s="1"/>
      <c r="E8" s="3"/>
    </row>
    <row r="9" spans="1:8" ht="31.5" customHeight="1">
      <c r="A9" s="148" t="s">
        <v>7</v>
      </c>
      <c r="B9" s="149"/>
      <c r="C9" s="149"/>
      <c r="D9" s="149"/>
      <c r="E9" s="37" t="s">
        <v>171</v>
      </c>
      <c r="F9" s="8" t="s">
        <v>129</v>
      </c>
    </row>
    <row r="10" spans="1:8" ht="15">
      <c r="A10" s="150">
        <v>1</v>
      </c>
      <c r="B10" s="151"/>
      <c r="C10" s="151"/>
      <c r="D10" s="152"/>
      <c r="E10" s="141">
        <v>2</v>
      </c>
      <c r="F10" s="9">
        <v>3</v>
      </c>
    </row>
    <row r="11" spans="1:8" ht="18.75" customHeight="1">
      <c r="A11" s="153" t="s">
        <v>9</v>
      </c>
      <c r="B11" s="154"/>
      <c r="C11" s="155"/>
      <c r="D11" s="10" t="s">
        <v>10</v>
      </c>
      <c r="E11" s="11">
        <f>E12+E28</f>
        <v>158849.80000000002</v>
      </c>
      <c r="F11" s="11">
        <f>F12+F28</f>
        <v>159473.19999999998</v>
      </c>
      <c r="H11" s="18"/>
    </row>
    <row r="12" spans="1:8" ht="28.5" customHeight="1">
      <c r="A12" s="156" t="s">
        <v>11</v>
      </c>
      <c r="B12" s="157"/>
      <c r="C12" s="158"/>
      <c r="D12" s="10" t="s">
        <v>12</v>
      </c>
      <c r="E12" s="12">
        <f>E13+E24+E23+E22+E20+E19+E18+E16+E15+E14+E26+E27</f>
        <v>152384.1</v>
      </c>
      <c r="F12" s="12">
        <f>F13+F24+F23+F22+F20+F19+F18+F16+F15+F14+F26+F27</f>
        <v>153007.49999999997</v>
      </c>
    </row>
    <row r="13" spans="1:8" ht="18" customHeight="1">
      <c r="A13" s="159" t="s">
        <v>13</v>
      </c>
      <c r="B13" s="160"/>
      <c r="C13" s="161"/>
      <c r="D13" s="10" t="s">
        <v>14</v>
      </c>
      <c r="E13" s="12">
        <v>119390.39999999999</v>
      </c>
      <c r="F13" s="12">
        <f>115900.2+1490.2+2000+623.4</f>
        <v>120013.79999999999</v>
      </c>
    </row>
    <row r="14" spans="1:8" ht="18" customHeight="1">
      <c r="A14" s="143" t="s">
        <v>15</v>
      </c>
      <c r="B14" s="144"/>
      <c r="C14" s="144"/>
      <c r="D14" s="13" t="s">
        <v>16</v>
      </c>
      <c r="E14" s="12">
        <v>2008.1</v>
      </c>
      <c r="F14" s="12">
        <v>2008.1</v>
      </c>
    </row>
    <row r="15" spans="1:8" ht="18" customHeight="1">
      <c r="A15" s="143" t="s">
        <v>17</v>
      </c>
      <c r="B15" s="144"/>
      <c r="C15" s="144"/>
      <c r="D15" s="13" t="s">
        <v>18</v>
      </c>
      <c r="E15" s="12">
        <v>0</v>
      </c>
      <c r="F15" s="12">
        <v>0</v>
      </c>
    </row>
    <row r="16" spans="1:8" ht="17.45" customHeight="1">
      <c r="A16" s="143" t="s">
        <v>19</v>
      </c>
      <c r="B16" s="144"/>
      <c r="C16" s="144"/>
      <c r="D16" s="13" t="s">
        <v>20</v>
      </c>
      <c r="E16" s="12">
        <v>9320</v>
      </c>
      <c r="F16" s="12">
        <v>9320</v>
      </c>
    </row>
    <row r="17" spans="1:6" ht="18" customHeight="1">
      <c r="A17" s="168" t="s">
        <v>21</v>
      </c>
      <c r="B17" s="169"/>
      <c r="C17" s="169"/>
      <c r="D17" s="13" t="s">
        <v>22</v>
      </c>
      <c r="E17" s="12">
        <v>6900</v>
      </c>
      <c r="F17" s="12">
        <v>6900</v>
      </c>
    </row>
    <row r="18" spans="1:6" ht="18" customHeight="1">
      <c r="A18" s="143" t="s">
        <v>23</v>
      </c>
      <c r="B18" s="144"/>
      <c r="C18" s="144"/>
      <c r="D18" s="10" t="s">
        <v>24</v>
      </c>
      <c r="E18" s="12">
        <v>1169.8</v>
      </c>
      <c r="F18" s="12">
        <v>1169.8</v>
      </c>
    </row>
    <row r="19" spans="1:6" ht="18" customHeight="1">
      <c r="A19" s="143" t="s">
        <v>25</v>
      </c>
      <c r="B19" s="144"/>
      <c r="C19" s="144"/>
      <c r="D19" s="10" t="s">
        <v>26</v>
      </c>
      <c r="E19" s="12">
        <v>3964</v>
      </c>
      <c r="F19" s="12">
        <v>3964</v>
      </c>
    </row>
    <row r="20" spans="1:6" ht="33" customHeight="1">
      <c r="A20" s="143" t="s">
        <v>27</v>
      </c>
      <c r="B20" s="144"/>
      <c r="C20" s="144"/>
      <c r="D20" s="10" t="s">
        <v>28</v>
      </c>
      <c r="E20" s="12">
        <v>4803.3999999999996</v>
      </c>
      <c r="F20" s="12">
        <v>4803.3999999999996</v>
      </c>
    </row>
    <row r="21" spans="1:6" ht="18" customHeight="1">
      <c r="A21" s="168" t="s">
        <v>29</v>
      </c>
      <c r="B21" s="169"/>
      <c r="C21" s="169"/>
      <c r="D21" s="13" t="s">
        <v>30</v>
      </c>
      <c r="E21" s="12">
        <v>1323.3</v>
      </c>
      <c r="F21" s="12">
        <v>1323.3</v>
      </c>
    </row>
    <row r="22" spans="1:6" ht="18" customHeight="1">
      <c r="A22" s="143" t="s">
        <v>31</v>
      </c>
      <c r="B22" s="144"/>
      <c r="C22" s="144"/>
      <c r="D22" s="13" t="s">
        <v>32</v>
      </c>
      <c r="E22" s="12">
        <v>125.3</v>
      </c>
      <c r="F22" s="12">
        <v>125.3</v>
      </c>
    </row>
    <row r="23" spans="1:6" ht="33" customHeight="1">
      <c r="A23" s="143" t="s">
        <v>33</v>
      </c>
      <c r="B23" s="144"/>
      <c r="C23" s="144"/>
      <c r="D23" s="13" t="s">
        <v>34</v>
      </c>
      <c r="E23" s="12">
        <v>2703.1</v>
      </c>
      <c r="F23" s="12">
        <v>2703.1</v>
      </c>
    </row>
    <row r="24" spans="1:6" ht="18" customHeight="1">
      <c r="A24" s="143" t="s">
        <v>35</v>
      </c>
      <c r="B24" s="144"/>
      <c r="C24" s="144"/>
      <c r="D24" s="13" t="s">
        <v>36</v>
      </c>
      <c r="E24" s="12">
        <v>8800</v>
      </c>
      <c r="F24" s="12">
        <v>8800</v>
      </c>
    </row>
    <row r="25" spans="1:6" ht="18" customHeight="1">
      <c r="A25" s="168" t="s">
        <v>37</v>
      </c>
      <c r="B25" s="169"/>
      <c r="C25" s="169"/>
      <c r="D25" s="13" t="s">
        <v>38</v>
      </c>
      <c r="E25" s="12">
        <v>1574.8</v>
      </c>
      <c r="F25" s="12">
        <v>1574.8</v>
      </c>
    </row>
    <row r="26" spans="1:6" ht="18" customHeight="1">
      <c r="A26" s="165" t="s">
        <v>39</v>
      </c>
      <c r="B26" s="166"/>
      <c r="C26" s="167"/>
      <c r="D26" s="13" t="s">
        <v>40</v>
      </c>
      <c r="E26" s="12">
        <v>0</v>
      </c>
      <c r="F26" s="12">
        <v>0</v>
      </c>
    </row>
    <row r="27" spans="1:6" ht="18" customHeight="1">
      <c r="A27" s="165" t="s">
        <v>41</v>
      </c>
      <c r="B27" s="166"/>
      <c r="C27" s="167"/>
      <c r="D27" s="13" t="s">
        <v>42</v>
      </c>
      <c r="E27" s="12">
        <v>100</v>
      </c>
      <c r="F27" s="12">
        <v>100</v>
      </c>
    </row>
    <row r="28" spans="1:6" ht="18" customHeight="1">
      <c r="A28" s="170" t="s">
        <v>43</v>
      </c>
      <c r="B28" s="171"/>
      <c r="C28" s="172"/>
      <c r="D28" s="13" t="s">
        <v>44</v>
      </c>
      <c r="E28" s="14">
        <f>E29+E30</f>
        <v>6465.7000000000007</v>
      </c>
      <c r="F28" s="14">
        <f>F29+F30</f>
        <v>6465.7000000000007</v>
      </c>
    </row>
    <row r="29" spans="1:6" ht="18" customHeight="1">
      <c r="A29" s="173" t="s">
        <v>45</v>
      </c>
      <c r="B29" s="174"/>
      <c r="C29" s="175"/>
      <c r="D29" s="13" t="s">
        <v>46</v>
      </c>
      <c r="E29" s="12">
        <v>5</v>
      </c>
      <c r="F29" s="12">
        <v>5</v>
      </c>
    </row>
    <row r="30" spans="1:6" ht="18" customHeight="1">
      <c r="A30" s="176" t="s">
        <v>47</v>
      </c>
      <c r="B30" s="177"/>
      <c r="C30" s="178"/>
      <c r="D30" s="13" t="s">
        <v>48</v>
      </c>
      <c r="E30" s="12">
        <f>E31+E32</f>
        <v>6460.7000000000007</v>
      </c>
      <c r="F30" s="12">
        <f>F31+F32</f>
        <v>6460.7000000000007</v>
      </c>
    </row>
    <row r="31" spans="1:6" ht="18" customHeight="1">
      <c r="A31" s="179" t="s">
        <v>49</v>
      </c>
      <c r="B31" s="144" t="s">
        <v>50</v>
      </c>
      <c r="C31" s="144"/>
      <c r="D31" s="13" t="s">
        <v>51</v>
      </c>
      <c r="E31" s="12">
        <v>1173.9000000000001</v>
      </c>
      <c r="F31" s="12">
        <v>1173.9000000000001</v>
      </c>
    </row>
    <row r="32" spans="1:6" ht="18" customHeight="1">
      <c r="A32" s="179"/>
      <c r="B32" s="144" t="s">
        <v>52</v>
      </c>
      <c r="C32" s="144"/>
      <c r="D32" s="15" t="s">
        <v>53</v>
      </c>
      <c r="E32" s="12">
        <f>4986.8+300</f>
        <v>5286.8</v>
      </c>
      <c r="F32" s="12">
        <f>4986.8+300</f>
        <v>5286.8</v>
      </c>
    </row>
    <row r="33" spans="1:13" ht="46.5" customHeight="1" thickBot="1">
      <c r="A33" s="180"/>
      <c r="B33" s="181" t="s">
        <v>54</v>
      </c>
      <c r="C33" s="182"/>
      <c r="D33" s="16">
        <v>23</v>
      </c>
      <c r="E33" s="17">
        <v>4986.8</v>
      </c>
      <c r="F33" s="17">
        <v>4986.8</v>
      </c>
      <c r="H33" s="18"/>
    </row>
    <row r="34" spans="1:13" ht="15.75">
      <c r="A34" s="186"/>
      <c r="B34" s="186"/>
      <c r="C34" s="186"/>
      <c r="D34" s="19"/>
      <c r="E34" s="3"/>
    </row>
    <row r="35" spans="1:13" ht="15.75" customHeight="1">
      <c r="A35" s="186" t="s">
        <v>55</v>
      </c>
      <c r="B35" s="186"/>
      <c r="C35" s="186"/>
      <c r="D35" s="186"/>
      <c r="E35" s="3"/>
    </row>
    <row r="36" spans="1:13" ht="16.5" thickBot="1">
      <c r="A36" s="20"/>
      <c r="B36" s="20"/>
      <c r="C36" s="20"/>
      <c r="D36" s="20"/>
      <c r="E36" s="3"/>
    </row>
    <row r="37" spans="1:13" ht="31.5" customHeight="1">
      <c r="A37" s="148" t="s">
        <v>7</v>
      </c>
      <c r="B37" s="149"/>
      <c r="C37" s="149"/>
      <c r="D37" s="149"/>
      <c r="E37" s="37" t="s">
        <v>171</v>
      </c>
      <c r="F37" s="8" t="s">
        <v>8</v>
      </c>
    </row>
    <row r="38" spans="1:13" ht="15">
      <c r="A38" s="150">
        <v>1</v>
      </c>
      <c r="B38" s="151"/>
      <c r="C38" s="151"/>
      <c r="D38" s="152"/>
      <c r="E38" s="141">
        <v>2</v>
      </c>
      <c r="F38" s="9">
        <v>3</v>
      </c>
    </row>
    <row r="39" spans="1:13" ht="18.75" customHeight="1">
      <c r="A39" s="153" t="s">
        <v>56</v>
      </c>
      <c r="B39" s="154"/>
      <c r="C39" s="155"/>
      <c r="D39" s="10">
        <f>D33+1</f>
        <v>24</v>
      </c>
      <c r="E39" s="11">
        <f>E40+E59</f>
        <v>156819</v>
      </c>
      <c r="F39" s="11">
        <f>F40+F59</f>
        <v>157442.4</v>
      </c>
    </row>
    <row r="40" spans="1:13" ht="18" customHeight="1">
      <c r="A40" s="156" t="s">
        <v>57</v>
      </c>
      <c r="B40" s="157"/>
      <c r="C40" s="158"/>
      <c r="D40" s="10">
        <f>D39+1</f>
        <v>25</v>
      </c>
      <c r="E40" s="12">
        <f>E56</f>
        <v>156319</v>
      </c>
      <c r="F40" s="12">
        <f>F56</f>
        <v>156942.39999999999</v>
      </c>
    </row>
    <row r="41" spans="1:13" ht="18" customHeight="1">
      <c r="A41" s="173" t="s">
        <v>58</v>
      </c>
      <c r="B41" s="174"/>
      <c r="C41" s="175"/>
      <c r="D41" s="21">
        <f t="shared" ref="D41:D72" si="0">D40+1</f>
        <v>26</v>
      </c>
      <c r="E41" s="12">
        <v>6773.1</v>
      </c>
      <c r="F41" s="12">
        <v>6773.1</v>
      </c>
    </row>
    <row r="42" spans="1:13" ht="18" customHeight="1">
      <c r="A42" s="173" t="s">
        <v>59</v>
      </c>
      <c r="B42" s="174"/>
      <c r="C42" s="175"/>
      <c r="D42" s="21">
        <f t="shared" si="0"/>
        <v>27</v>
      </c>
      <c r="E42" s="12">
        <v>10800</v>
      </c>
      <c r="F42" s="12">
        <v>10800</v>
      </c>
    </row>
    <row r="43" spans="1:13" ht="18" customHeight="1">
      <c r="A43" s="173" t="s">
        <v>60</v>
      </c>
      <c r="B43" s="174"/>
      <c r="C43" s="175"/>
      <c r="D43" s="21">
        <f t="shared" si="0"/>
        <v>28</v>
      </c>
      <c r="E43" s="12">
        <v>8200</v>
      </c>
      <c r="F43" s="12">
        <f>8200+623.4</f>
        <v>8823.4</v>
      </c>
    </row>
    <row r="44" spans="1:13" ht="18" customHeight="1">
      <c r="A44" s="173" t="s">
        <v>61</v>
      </c>
      <c r="B44" s="174"/>
      <c r="C44" s="175"/>
      <c r="D44" s="21">
        <f t="shared" si="0"/>
        <v>29</v>
      </c>
      <c r="E44" s="12">
        <v>166</v>
      </c>
      <c r="F44" s="12">
        <v>166</v>
      </c>
    </row>
    <row r="45" spans="1:13" ht="18" customHeight="1">
      <c r="A45" s="173" t="s">
        <v>62</v>
      </c>
      <c r="B45" s="174"/>
      <c r="C45" s="175"/>
      <c r="D45" s="21">
        <f t="shared" si="0"/>
        <v>30</v>
      </c>
      <c r="E45" s="12">
        <f>E46+3200</f>
        <v>97274</v>
      </c>
      <c r="F45" s="12">
        <f>F46+3200</f>
        <v>97274</v>
      </c>
      <c r="H45" s="18"/>
      <c r="L45" s="22"/>
    </row>
    <row r="46" spans="1:13" ht="18" customHeight="1">
      <c r="A46" s="183" t="s">
        <v>63</v>
      </c>
      <c r="B46" s="184"/>
      <c r="C46" s="185"/>
      <c r="D46" s="21">
        <f t="shared" si="0"/>
        <v>31</v>
      </c>
      <c r="E46" s="12">
        <f>94254-180</f>
        <v>94074</v>
      </c>
      <c r="F46" s="12">
        <f>94254-180</f>
        <v>94074</v>
      </c>
      <c r="H46" s="18"/>
      <c r="L46" s="23"/>
    </row>
    <row r="47" spans="1:13" ht="18" customHeight="1">
      <c r="A47" s="173" t="s">
        <v>64</v>
      </c>
      <c r="B47" s="174"/>
      <c r="C47" s="175"/>
      <c r="D47" s="21">
        <f t="shared" si="0"/>
        <v>32</v>
      </c>
      <c r="E47" s="12">
        <f>28305.9+300</f>
        <v>28605.9</v>
      </c>
      <c r="F47" s="12">
        <f>28305.9+300</f>
        <v>28605.9</v>
      </c>
      <c r="L47" s="23"/>
    </row>
    <row r="48" spans="1:13" ht="18" customHeight="1">
      <c r="A48" s="187" t="s">
        <v>65</v>
      </c>
      <c r="B48" s="174" t="s">
        <v>66</v>
      </c>
      <c r="C48" s="175"/>
      <c r="D48" s="21">
        <f t="shared" si="0"/>
        <v>33</v>
      </c>
      <c r="E48" s="12">
        <v>18100</v>
      </c>
      <c r="F48" s="12">
        <v>18100</v>
      </c>
      <c r="H48" s="18"/>
      <c r="L48" s="18"/>
      <c r="M48" s="18"/>
    </row>
    <row r="49" spans="1:9" ht="47.25" customHeight="1">
      <c r="A49" s="188"/>
      <c r="B49" s="24" t="s">
        <v>67</v>
      </c>
      <c r="C49" s="25" t="s">
        <v>68</v>
      </c>
      <c r="D49" s="21">
        <f t="shared" si="0"/>
        <v>34</v>
      </c>
      <c r="E49" s="12">
        <v>220.8</v>
      </c>
      <c r="F49" s="12">
        <v>220.8</v>
      </c>
      <c r="H49" s="18"/>
    </row>
    <row r="50" spans="1:9" ht="18" customHeight="1">
      <c r="A50" s="188"/>
      <c r="B50" s="189" t="s">
        <v>69</v>
      </c>
      <c r="C50" s="175"/>
      <c r="D50" s="21">
        <f t="shared" si="0"/>
        <v>35</v>
      </c>
      <c r="E50" s="12">
        <v>3945.3</v>
      </c>
      <c r="F50" s="12">
        <v>3945.3</v>
      </c>
      <c r="I50" s="18"/>
    </row>
    <row r="51" spans="1:9" ht="18" customHeight="1">
      <c r="A51" s="188"/>
      <c r="B51" s="189" t="s">
        <v>70</v>
      </c>
      <c r="C51" s="175"/>
      <c r="D51" s="21">
        <f t="shared" si="0"/>
        <v>36</v>
      </c>
      <c r="E51" s="12">
        <v>0</v>
      </c>
      <c r="F51" s="12">
        <v>0</v>
      </c>
    </row>
    <row r="52" spans="1:9" ht="18" customHeight="1">
      <c r="A52" s="188"/>
      <c r="B52" s="189" t="s">
        <v>71</v>
      </c>
      <c r="C52" s="175"/>
      <c r="D52" s="21">
        <f t="shared" si="0"/>
        <v>37</v>
      </c>
      <c r="E52" s="12">
        <v>1124.2</v>
      </c>
      <c r="F52" s="12">
        <v>1124.2</v>
      </c>
    </row>
    <row r="53" spans="1:9" ht="18" customHeight="1">
      <c r="A53" s="173" t="s">
        <v>72</v>
      </c>
      <c r="B53" s="174"/>
      <c r="C53" s="175"/>
      <c r="D53" s="21">
        <f t="shared" si="0"/>
        <v>38</v>
      </c>
      <c r="E53" s="12">
        <v>4500</v>
      </c>
      <c r="F53" s="12">
        <v>4500</v>
      </c>
    </row>
    <row r="54" spans="1:9" ht="18" customHeight="1">
      <c r="A54" s="173" t="s">
        <v>73</v>
      </c>
      <c r="B54" s="174"/>
      <c r="C54" s="175"/>
      <c r="D54" s="21">
        <f t="shared" si="0"/>
        <v>39</v>
      </c>
      <c r="E54" s="12">
        <f>E41+E42+E43+E44+E45+E47+E53</f>
        <v>156319</v>
      </c>
      <c r="F54" s="12">
        <f>F41+F42+F43+F44+F45+F47+F53</f>
        <v>156942.39999999999</v>
      </c>
    </row>
    <row r="55" spans="1:9" ht="30.75" customHeight="1">
      <c r="A55" s="190" t="s">
        <v>74</v>
      </c>
      <c r="B55" s="191"/>
      <c r="C55" s="191"/>
      <c r="D55" s="26">
        <f t="shared" si="0"/>
        <v>40</v>
      </c>
      <c r="E55" s="27">
        <v>0</v>
      </c>
      <c r="F55" s="27">
        <v>0</v>
      </c>
    </row>
    <row r="56" spans="1:9" ht="18" customHeight="1">
      <c r="A56" s="192" t="s">
        <v>75</v>
      </c>
      <c r="B56" s="193"/>
      <c r="C56" s="194"/>
      <c r="D56" s="26">
        <f t="shared" si="0"/>
        <v>41</v>
      </c>
      <c r="E56" s="27">
        <f>E54+E55</f>
        <v>156319</v>
      </c>
      <c r="F56" s="27">
        <f>F54+F55</f>
        <v>156942.39999999999</v>
      </c>
    </row>
    <row r="57" spans="1:9" ht="18" customHeight="1">
      <c r="A57" s="195" t="s">
        <v>65</v>
      </c>
      <c r="B57" s="197" t="s">
        <v>76</v>
      </c>
      <c r="C57" s="198"/>
      <c r="D57" s="26">
        <f t="shared" si="0"/>
        <v>42</v>
      </c>
      <c r="E57" s="27">
        <v>1574.8</v>
      </c>
      <c r="F57" s="27">
        <v>1574.8</v>
      </c>
    </row>
    <row r="58" spans="1:9" ht="18" customHeight="1">
      <c r="A58" s="196"/>
      <c r="B58" s="198" t="s">
        <v>77</v>
      </c>
      <c r="C58" s="199"/>
      <c r="D58" s="26">
        <f t="shared" si="0"/>
        <v>43</v>
      </c>
      <c r="E58" s="27">
        <v>0</v>
      </c>
      <c r="F58" s="27">
        <v>0</v>
      </c>
    </row>
    <row r="59" spans="1:9" ht="18" customHeight="1">
      <c r="A59" s="200" t="s">
        <v>78</v>
      </c>
      <c r="B59" s="201"/>
      <c r="C59" s="202"/>
      <c r="D59" s="26">
        <f t="shared" si="0"/>
        <v>44</v>
      </c>
      <c r="E59" s="27">
        <v>500</v>
      </c>
      <c r="F59" s="27">
        <v>500</v>
      </c>
    </row>
    <row r="60" spans="1:9" ht="18" customHeight="1">
      <c r="A60" s="203" t="s">
        <v>79</v>
      </c>
      <c r="B60" s="204"/>
      <c r="C60" s="205"/>
      <c r="D60" s="26">
        <f t="shared" si="0"/>
        <v>45</v>
      </c>
      <c r="E60" s="27">
        <v>0</v>
      </c>
      <c r="F60" s="27">
        <v>0</v>
      </c>
    </row>
    <row r="61" spans="1:9" ht="18" customHeight="1">
      <c r="A61" s="203" t="s">
        <v>80</v>
      </c>
      <c r="B61" s="204"/>
      <c r="C61" s="205"/>
      <c r="D61" s="26">
        <f t="shared" si="0"/>
        <v>46</v>
      </c>
      <c r="E61" s="27">
        <v>500</v>
      </c>
      <c r="F61" s="27">
        <v>500</v>
      </c>
    </row>
    <row r="62" spans="1:9" ht="18" customHeight="1">
      <c r="A62" s="206" t="s">
        <v>49</v>
      </c>
      <c r="B62" s="199" t="s">
        <v>81</v>
      </c>
      <c r="C62" s="199"/>
      <c r="D62" s="26">
        <f t="shared" si="0"/>
        <v>47</v>
      </c>
      <c r="E62" s="27">
        <v>0</v>
      </c>
      <c r="F62" s="27">
        <v>0</v>
      </c>
    </row>
    <row r="63" spans="1:9" ht="18" customHeight="1">
      <c r="A63" s="206"/>
      <c r="B63" s="199" t="s">
        <v>82</v>
      </c>
      <c r="C63" s="199"/>
      <c r="D63" s="26">
        <f t="shared" si="0"/>
        <v>48</v>
      </c>
      <c r="E63" s="27">
        <v>500</v>
      </c>
      <c r="F63" s="27">
        <v>500</v>
      </c>
    </row>
    <row r="64" spans="1:9" ht="18.75" customHeight="1">
      <c r="A64" s="213" t="s">
        <v>83</v>
      </c>
      <c r="B64" s="214"/>
      <c r="C64" s="215"/>
      <c r="D64" s="26">
        <f t="shared" si="0"/>
        <v>49</v>
      </c>
      <c r="E64" s="28">
        <f>E11-E39</f>
        <v>2030.8000000000175</v>
      </c>
      <c r="F64" s="28">
        <f>F11-F39</f>
        <v>2030.7999999999884</v>
      </c>
    </row>
    <row r="65" spans="1:6" ht="18.75" customHeight="1">
      <c r="A65" s="213" t="s">
        <v>84</v>
      </c>
      <c r="B65" s="214"/>
      <c r="C65" s="215"/>
      <c r="D65" s="26">
        <f t="shared" si="0"/>
        <v>50</v>
      </c>
      <c r="E65" s="27">
        <v>300</v>
      </c>
      <c r="F65" s="27">
        <v>300</v>
      </c>
    </row>
    <row r="66" spans="1:6" ht="18" customHeight="1">
      <c r="A66" s="216" t="s">
        <v>85</v>
      </c>
      <c r="B66" s="217"/>
      <c r="C66" s="218"/>
      <c r="D66" s="26">
        <f t="shared" si="0"/>
        <v>51</v>
      </c>
      <c r="E66" s="27">
        <v>250</v>
      </c>
      <c r="F66" s="27">
        <v>250</v>
      </c>
    </row>
    <row r="67" spans="1:6" ht="18.75" customHeight="1">
      <c r="A67" s="213" t="s">
        <v>86</v>
      </c>
      <c r="B67" s="214"/>
      <c r="C67" s="215"/>
      <c r="D67" s="26">
        <f t="shared" si="0"/>
        <v>52</v>
      </c>
      <c r="E67" s="27">
        <v>100</v>
      </c>
      <c r="F67" s="27">
        <v>100</v>
      </c>
    </row>
    <row r="68" spans="1:6" ht="18" customHeight="1">
      <c r="A68" s="216" t="s">
        <v>87</v>
      </c>
      <c r="B68" s="217"/>
      <c r="C68" s="218"/>
      <c r="D68" s="26">
        <f t="shared" si="0"/>
        <v>53</v>
      </c>
      <c r="E68" s="27">
        <v>0</v>
      </c>
      <c r="F68" s="27">
        <v>0</v>
      </c>
    </row>
    <row r="69" spans="1:6" ht="18.75" customHeight="1">
      <c r="A69" s="213" t="s">
        <v>88</v>
      </c>
      <c r="B69" s="214"/>
      <c r="C69" s="215"/>
      <c r="D69" s="26">
        <f t="shared" si="0"/>
        <v>54</v>
      </c>
      <c r="E69" s="28">
        <f>E64+E65-E67</f>
        <v>2230.8000000000175</v>
      </c>
      <c r="F69" s="28">
        <f>F64+F65-F67</f>
        <v>2230.7999999999884</v>
      </c>
    </row>
    <row r="70" spans="1:6" ht="18.75" customHeight="1">
      <c r="A70" s="207" t="s">
        <v>89</v>
      </c>
      <c r="B70" s="208"/>
      <c r="C70" s="209"/>
      <c r="D70" s="26">
        <f t="shared" si="0"/>
        <v>55</v>
      </c>
      <c r="E70" s="27">
        <v>0</v>
      </c>
      <c r="F70" s="27">
        <v>0</v>
      </c>
    </row>
    <row r="71" spans="1:6" ht="18.75" customHeight="1">
      <c r="A71" s="207" t="s">
        <v>90</v>
      </c>
      <c r="B71" s="208"/>
      <c r="C71" s="209"/>
      <c r="D71" s="26">
        <f t="shared" si="0"/>
        <v>56</v>
      </c>
      <c r="E71" s="27">
        <v>0</v>
      </c>
      <c r="F71" s="27">
        <v>0</v>
      </c>
    </row>
    <row r="72" spans="1:6" ht="19.5" customHeight="1" thickBot="1">
      <c r="A72" s="210" t="s">
        <v>91</v>
      </c>
      <c r="B72" s="211"/>
      <c r="C72" s="212"/>
      <c r="D72" s="45">
        <f t="shared" si="0"/>
        <v>57</v>
      </c>
      <c r="E72" s="29">
        <f>E69-E70-E71</f>
        <v>2230.8000000000175</v>
      </c>
      <c r="F72" s="29">
        <f>F69-F70-F71</f>
        <v>2230.7999999999884</v>
      </c>
    </row>
    <row r="77" spans="1:6">
      <c r="E77" s="31"/>
    </row>
  </sheetData>
  <mergeCells count="73">
    <mergeCell ref="A70:C70"/>
    <mergeCell ref="A71:C71"/>
    <mergeCell ref="A72:C72"/>
    <mergeCell ref="A64:C64"/>
    <mergeCell ref="A65:C65"/>
    <mergeCell ref="A66:C66"/>
    <mergeCell ref="A67:C67"/>
    <mergeCell ref="A68:C68"/>
    <mergeCell ref="A69:C69"/>
    <mergeCell ref="A59:C59"/>
    <mergeCell ref="A60:C60"/>
    <mergeCell ref="A61:C61"/>
    <mergeCell ref="A62:A63"/>
    <mergeCell ref="B62:C62"/>
    <mergeCell ref="B63:C63"/>
    <mergeCell ref="A53:C53"/>
    <mergeCell ref="A54:C54"/>
    <mergeCell ref="A55:C55"/>
    <mergeCell ref="A56:C56"/>
    <mergeCell ref="A57:A58"/>
    <mergeCell ref="B57:C57"/>
    <mergeCell ref="B58:C58"/>
    <mergeCell ref="A47:C47"/>
    <mergeCell ref="A48:A52"/>
    <mergeCell ref="B48:C48"/>
    <mergeCell ref="B50:C50"/>
    <mergeCell ref="B51:C51"/>
    <mergeCell ref="B52:C52"/>
    <mergeCell ref="A46:C46"/>
    <mergeCell ref="A34:C34"/>
    <mergeCell ref="A35:D35"/>
    <mergeCell ref="A37:D37"/>
    <mergeCell ref="A38:D38"/>
    <mergeCell ref="A39:C39"/>
    <mergeCell ref="A40:C40"/>
    <mergeCell ref="A41:C41"/>
    <mergeCell ref="A42:C42"/>
    <mergeCell ref="A43:C43"/>
    <mergeCell ref="A44:C44"/>
    <mergeCell ref="A45:C45"/>
    <mergeCell ref="A27:C27"/>
    <mergeCell ref="A28:C28"/>
    <mergeCell ref="A29:C29"/>
    <mergeCell ref="A30:C30"/>
    <mergeCell ref="A31:A33"/>
    <mergeCell ref="B31:C31"/>
    <mergeCell ref="B32:C32"/>
    <mergeCell ref="B33:C33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E2:F5"/>
    <mergeCell ref="A14:C14"/>
    <mergeCell ref="A1:C1"/>
    <mergeCell ref="A2:C2"/>
    <mergeCell ref="A7:D7"/>
    <mergeCell ref="A9:D9"/>
    <mergeCell ref="A10:D10"/>
    <mergeCell ref="A11:C11"/>
    <mergeCell ref="A12:C12"/>
    <mergeCell ref="A13:C13"/>
    <mergeCell ref="A3:D3"/>
    <mergeCell ref="A5:D5"/>
    <mergeCell ref="A4:D4"/>
  </mergeCells>
  <conditionalFormatting sqref="F33">
    <cfRule type="cellIs" dxfId="41" priority="16" operator="greaterThan">
      <formula>#REF!</formula>
    </cfRule>
  </conditionalFormatting>
  <conditionalFormatting sqref="E33">
    <cfRule type="cellIs" dxfId="40" priority="1" operator="greaterThan">
      <formula>#REF!</formula>
    </cfRule>
  </conditionalFormatting>
  <dataValidations count="1">
    <dataValidation allowBlank="1" showErrorMessage="1" sqref="A3" xr:uid="{00000000-0002-0000-0000-000000000000}"/>
  </dataValidations>
  <pageMargins left="0.31527777777777799" right="0.31527777777777799" top="0.74791666666666701" bottom="0.74791666666666701" header="0.51180555555555496" footer="0.51180555555555496"/>
  <pageSetup paperSize="9" scale="53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7"/>
  <sheetViews>
    <sheetView topLeftCell="A25" zoomScaleNormal="100" workbookViewId="0">
      <selection activeCell="F6" sqref="F6"/>
    </sheetView>
  </sheetViews>
  <sheetFormatPr defaultRowHeight="12.75"/>
  <cols>
    <col min="1" max="1" width="8.7109375" customWidth="1"/>
    <col min="2" max="2" width="6.140625" customWidth="1"/>
    <col min="3" max="3" width="8.7109375" customWidth="1"/>
    <col min="4" max="4" width="49.140625" customWidth="1"/>
    <col min="5" max="5" width="5.28515625" customWidth="1"/>
    <col min="6" max="6" width="18.140625" customWidth="1"/>
    <col min="7" max="7" width="22.7109375" customWidth="1"/>
    <col min="8" max="8" width="14" customWidth="1"/>
    <col min="9" max="9" width="15.42578125" customWidth="1"/>
    <col min="10" max="1024" width="8.7109375" customWidth="1"/>
  </cols>
  <sheetData>
    <row r="1" spans="1:8">
      <c r="A1" s="32" t="s">
        <v>2</v>
      </c>
      <c r="B1" s="33"/>
      <c r="C1" s="33"/>
      <c r="D1" s="34"/>
      <c r="E1" s="34"/>
      <c r="F1" s="34"/>
      <c r="G1" s="34"/>
    </row>
    <row r="2" spans="1:8" ht="15.75" customHeight="1">
      <c r="A2" s="186" t="s">
        <v>92</v>
      </c>
      <c r="B2" s="186"/>
      <c r="C2" s="186"/>
      <c r="D2" s="186"/>
      <c r="E2" s="186"/>
      <c r="F2" s="186"/>
      <c r="G2" s="186"/>
    </row>
    <row r="3" spans="1:8" ht="6.75" customHeight="1" thickBot="1">
      <c r="A3" s="35"/>
      <c r="B3" s="35"/>
      <c r="C3" s="35"/>
      <c r="D3" s="35"/>
      <c r="E3" s="35"/>
      <c r="F3" s="35"/>
      <c r="G3" s="36"/>
    </row>
    <row r="4" spans="1:8" ht="38.25" customHeight="1">
      <c r="A4" s="219" t="s">
        <v>93</v>
      </c>
      <c r="B4" s="220"/>
      <c r="C4" s="220"/>
      <c r="D4" s="220"/>
      <c r="E4" s="221"/>
      <c r="F4" s="37" t="s">
        <v>171</v>
      </c>
      <c r="G4" s="37" t="s">
        <v>129</v>
      </c>
    </row>
    <row r="5" spans="1:8" ht="15.75" thickBot="1">
      <c r="A5" s="222">
        <v>1</v>
      </c>
      <c r="B5" s="223"/>
      <c r="C5" s="223"/>
      <c r="D5" s="223"/>
      <c r="E5" s="223"/>
      <c r="F5" s="38">
        <v>2</v>
      </c>
      <c r="G5" s="38">
        <v>3</v>
      </c>
    </row>
    <row r="6" spans="1:8" ht="12.75" customHeight="1">
      <c r="A6" s="224" t="s">
        <v>94</v>
      </c>
      <c r="B6" s="227" t="s">
        <v>95</v>
      </c>
      <c r="C6" s="228"/>
      <c r="D6" s="229"/>
      <c r="E6" s="39" t="s">
        <v>10</v>
      </c>
      <c r="F6" s="129">
        <v>250626.5</v>
      </c>
      <c r="G6" s="129">
        <v>250626.5</v>
      </c>
    </row>
    <row r="7" spans="1:8" ht="18" customHeight="1">
      <c r="A7" s="225"/>
      <c r="B7" s="230" t="s">
        <v>96</v>
      </c>
      <c r="C7" s="204"/>
      <c r="D7" s="205"/>
      <c r="E7" s="40" t="s">
        <v>12</v>
      </c>
      <c r="F7" s="130">
        <f>F8+F9+F10</f>
        <v>9053.1999999999989</v>
      </c>
      <c r="G7" s="130">
        <f>G8+G9+G10</f>
        <v>9053.1999999999989</v>
      </c>
      <c r="H7" s="41"/>
    </row>
    <row r="8" spans="1:8" ht="17.25" customHeight="1">
      <c r="A8" s="225"/>
      <c r="B8" s="231" t="s">
        <v>65</v>
      </c>
      <c r="C8" s="230" t="s">
        <v>97</v>
      </c>
      <c r="D8" s="205"/>
      <c r="E8" s="40" t="s">
        <v>14</v>
      </c>
      <c r="F8" s="130">
        <v>1599.9</v>
      </c>
      <c r="G8" s="130">
        <v>1599.9</v>
      </c>
    </row>
    <row r="9" spans="1:8" ht="29.25" customHeight="1">
      <c r="A9" s="225"/>
      <c r="B9" s="232"/>
      <c r="C9" s="230" t="s">
        <v>98</v>
      </c>
      <c r="D9" s="205"/>
      <c r="E9" s="40" t="s">
        <v>16</v>
      </c>
      <c r="F9" s="130">
        <v>7271</v>
      </c>
      <c r="G9" s="130">
        <v>7271</v>
      </c>
    </row>
    <row r="10" spans="1:8" ht="15.75" customHeight="1">
      <c r="A10" s="225"/>
      <c r="B10" s="233"/>
      <c r="C10" s="230" t="s">
        <v>99</v>
      </c>
      <c r="D10" s="205"/>
      <c r="E10" s="40" t="s">
        <v>18</v>
      </c>
      <c r="F10" s="130">
        <v>182.3</v>
      </c>
      <c r="G10" s="130">
        <v>182.3</v>
      </c>
    </row>
    <row r="11" spans="1:8" ht="17.25" customHeight="1">
      <c r="A11" s="225"/>
      <c r="B11" s="234" t="s">
        <v>100</v>
      </c>
      <c r="C11" s="234"/>
      <c r="D11" s="234"/>
      <c r="E11" s="40" t="s">
        <v>20</v>
      </c>
      <c r="F11" s="130">
        <v>6927.8</v>
      </c>
      <c r="G11" s="130">
        <v>6927.8</v>
      </c>
    </row>
    <row r="12" spans="1:8" ht="16.5" customHeight="1">
      <c r="A12" s="225"/>
      <c r="B12" s="231" t="s">
        <v>65</v>
      </c>
      <c r="C12" s="234" t="s">
        <v>101</v>
      </c>
      <c r="D12" s="234"/>
      <c r="E12" s="40" t="s">
        <v>22</v>
      </c>
      <c r="F12" s="130">
        <v>0</v>
      </c>
      <c r="G12" s="130">
        <v>0</v>
      </c>
    </row>
    <row r="13" spans="1:8" ht="15" customHeight="1">
      <c r="A13" s="225"/>
      <c r="B13" s="233"/>
      <c r="C13" s="234" t="s">
        <v>99</v>
      </c>
      <c r="D13" s="234"/>
      <c r="E13" s="40" t="s">
        <v>24</v>
      </c>
      <c r="F13" s="130">
        <v>182.3</v>
      </c>
      <c r="G13" s="130">
        <v>182.3</v>
      </c>
    </row>
    <row r="14" spans="1:8" ht="14.25" customHeight="1" thickBot="1">
      <c r="A14" s="226"/>
      <c r="B14" s="235" t="s">
        <v>102</v>
      </c>
      <c r="C14" s="235"/>
      <c r="D14" s="235"/>
      <c r="E14" s="42" t="s">
        <v>26</v>
      </c>
      <c r="F14" s="131">
        <f>F6+F7-F11</f>
        <v>252751.90000000002</v>
      </c>
      <c r="G14" s="131">
        <f>G6+G7-G11</f>
        <v>252751.90000000002</v>
      </c>
    </row>
    <row r="15" spans="1:8" ht="20.100000000000001" customHeight="1">
      <c r="A15" s="236" t="s">
        <v>103</v>
      </c>
      <c r="B15" s="239" t="s">
        <v>95</v>
      </c>
      <c r="C15" s="239"/>
      <c r="D15" s="239"/>
      <c r="E15" s="43">
        <f>E14+1</f>
        <v>10</v>
      </c>
      <c r="F15" s="132">
        <v>4072.8</v>
      </c>
      <c r="G15" s="132">
        <v>4072.8</v>
      </c>
      <c r="H15" s="41"/>
    </row>
    <row r="16" spans="1:8" ht="20.100000000000001" customHeight="1">
      <c r="A16" s="237"/>
      <c r="B16" s="234" t="s">
        <v>96</v>
      </c>
      <c r="C16" s="234"/>
      <c r="D16" s="234"/>
      <c r="E16" s="26">
        <f>E15+1</f>
        <v>11</v>
      </c>
      <c r="F16" s="130">
        <v>14989.3</v>
      </c>
      <c r="G16" s="130">
        <v>14989.3</v>
      </c>
      <c r="H16" s="44"/>
    </row>
    <row r="17" spans="1:9" ht="20.100000000000001" customHeight="1">
      <c r="A17" s="237"/>
      <c r="B17" s="234" t="s">
        <v>100</v>
      </c>
      <c r="C17" s="234"/>
      <c r="D17" s="234"/>
      <c r="E17" s="26">
        <f>E16+1</f>
        <v>12</v>
      </c>
      <c r="F17" s="130">
        <v>16708.7</v>
      </c>
      <c r="G17" s="130">
        <v>16708.7</v>
      </c>
      <c r="H17" s="41"/>
    </row>
    <row r="18" spans="1:9" ht="20.100000000000001" customHeight="1" thickBot="1">
      <c r="A18" s="238"/>
      <c r="B18" s="235" t="s">
        <v>104</v>
      </c>
      <c r="C18" s="235"/>
      <c r="D18" s="235"/>
      <c r="E18" s="45">
        <f>E17+1</f>
        <v>13</v>
      </c>
      <c r="F18" s="133">
        <f>F15+F16-F17</f>
        <v>2353.3999999999978</v>
      </c>
      <c r="G18" s="133">
        <f>G15+G16-G17</f>
        <v>2353.3999999999978</v>
      </c>
      <c r="H18" s="44"/>
    </row>
    <row r="19" spans="1:9" ht="17.100000000000001" customHeight="1">
      <c r="A19" s="236" t="s">
        <v>105</v>
      </c>
      <c r="B19" s="239" t="s">
        <v>95</v>
      </c>
      <c r="C19" s="239"/>
      <c r="D19" s="239"/>
      <c r="E19" s="43">
        <f>E18+1</f>
        <v>14</v>
      </c>
      <c r="F19" s="46">
        <v>1250.3</v>
      </c>
      <c r="G19" s="46">
        <v>1250.3</v>
      </c>
      <c r="I19" s="23"/>
    </row>
    <row r="20" spans="1:9" ht="17.100000000000001" customHeight="1">
      <c r="A20" s="237"/>
      <c r="B20" s="234" t="s">
        <v>96</v>
      </c>
      <c r="C20" s="234"/>
      <c r="D20" s="234"/>
      <c r="E20" s="26">
        <f t="shared" ref="E20:E37" si="0">E19+1</f>
        <v>15</v>
      </c>
      <c r="F20" s="47">
        <v>3984.5</v>
      </c>
      <c r="G20" s="47">
        <v>3984.5</v>
      </c>
    </row>
    <row r="21" spans="1:9" ht="17.100000000000001" customHeight="1">
      <c r="A21" s="237"/>
      <c r="B21" s="234" t="s">
        <v>100</v>
      </c>
      <c r="C21" s="234"/>
      <c r="D21" s="234"/>
      <c r="E21" s="26">
        <f t="shared" si="0"/>
        <v>16</v>
      </c>
      <c r="F21" s="47">
        <v>3985.1</v>
      </c>
      <c r="G21" s="47">
        <v>3985.1</v>
      </c>
    </row>
    <row r="22" spans="1:9" ht="17.100000000000001" customHeight="1" thickBot="1">
      <c r="A22" s="238"/>
      <c r="B22" s="235" t="s">
        <v>106</v>
      </c>
      <c r="C22" s="235"/>
      <c r="D22" s="235"/>
      <c r="E22" s="45">
        <f t="shared" si="0"/>
        <v>17</v>
      </c>
      <c r="F22" s="48">
        <f>F19+F20-F21</f>
        <v>1249.7000000000003</v>
      </c>
      <c r="G22" s="48">
        <f>G19+G20-G21</f>
        <v>1249.7000000000003</v>
      </c>
      <c r="I22" s="31"/>
    </row>
    <row r="23" spans="1:9" ht="17.100000000000001" customHeight="1">
      <c r="A23" s="244" t="s">
        <v>107</v>
      </c>
      <c r="B23" s="239" t="s">
        <v>95</v>
      </c>
      <c r="C23" s="239"/>
      <c r="D23" s="239"/>
      <c r="E23" s="49">
        <f t="shared" si="0"/>
        <v>18</v>
      </c>
      <c r="F23" s="134">
        <v>0.6</v>
      </c>
      <c r="G23" s="134">
        <v>0.6</v>
      </c>
      <c r="I23" s="18"/>
    </row>
    <row r="24" spans="1:9" ht="17.100000000000001" customHeight="1">
      <c r="A24" s="245"/>
      <c r="B24" s="234" t="s">
        <v>96</v>
      </c>
      <c r="C24" s="234"/>
      <c r="D24" s="234"/>
      <c r="E24" s="26">
        <f t="shared" si="0"/>
        <v>19</v>
      </c>
      <c r="F24" s="130">
        <v>0</v>
      </c>
      <c r="G24" s="130">
        <v>0</v>
      </c>
    </row>
    <row r="25" spans="1:9" ht="17.100000000000001" customHeight="1">
      <c r="A25" s="245"/>
      <c r="B25" s="246" t="s">
        <v>108</v>
      </c>
      <c r="C25" s="247"/>
      <c r="D25" s="248"/>
      <c r="E25" s="26">
        <f t="shared" si="0"/>
        <v>20</v>
      </c>
      <c r="F25" s="135">
        <v>0</v>
      </c>
      <c r="G25" s="135">
        <v>0</v>
      </c>
      <c r="H25" s="18"/>
    </row>
    <row r="26" spans="1:9" ht="17.100000000000001" customHeight="1">
      <c r="A26" s="245"/>
      <c r="B26" s="234" t="s">
        <v>100</v>
      </c>
      <c r="C26" s="234"/>
      <c r="D26" s="234"/>
      <c r="E26" s="26">
        <f t="shared" si="0"/>
        <v>21</v>
      </c>
      <c r="F26" s="130">
        <v>0</v>
      </c>
      <c r="G26" s="130">
        <v>0</v>
      </c>
    </row>
    <row r="27" spans="1:9" ht="17.100000000000001" customHeight="1" thickBot="1">
      <c r="A27" s="242"/>
      <c r="B27" s="235" t="s">
        <v>109</v>
      </c>
      <c r="C27" s="235"/>
      <c r="D27" s="235"/>
      <c r="E27" s="45">
        <f t="shared" si="0"/>
        <v>22</v>
      </c>
      <c r="F27" s="133">
        <f>F23+F24-F26</f>
        <v>0.6</v>
      </c>
      <c r="G27" s="133">
        <f>G23+G24-G26</f>
        <v>0.6</v>
      </c>
    </row>
    <row r="28" spans="1:9" ht="13.5" customHeight="1">
      <c r="A28" s="240" t="s">
        <v>110</v>
      </c>
      <c r="B28" s="243" t="s">
        <v>111</v>
      </c>
      <c r="C28" s="243"/>
      <c r="D28" s="243"/>
      <c r="E28" s="43">
        <f t="shared" si="0"/>
        <v>23</v>
      </c>
      <c r="F28" s="136">
        <v>88.8</v>
      </c>
      <c r="G28" s="136">
        <v>88.8</v>
      </c>
    </row>
    <row r="29" spans="1:9" ht="20.25" customHeight="1">
      <c r="A29" s="240"/>
      <c r="B29" s="234" t="s">
        <v>112</v>
      </c>
      <c r="C29" s="234"/>
      <c r="D29" s="234"/>
      <c r="E29" s="26">
        <f t="shared" si="0"/>
        <v>24</v>
      </c>
      <c r="F29" s="137">
        <v>523.1</v>
      </c>
      <c r="G29" s="137">
        <v>523.1</v>
      </c>
    </row>
    <row r="30" spans="1:9" ht="17.100000000000001" customHeight="1">
      <c r="A30" s="241"/>
      <c r="B30" s="234" t="s">
        <v>113</v>
      </c>
      <c r="C30" s="234"/>
      <c r="D30" s="234"/>
      <c r="E30" s="26">
        <f t="shared" si="0"/>
        <v>25</v>
      </c>
      <c r="F30" s="130">
        <v>574</v>
      </c>
      <c r="G30" s="130">
        <v>574</v>
      </c>
    </row>
    <row r="31" spans="1:9" ht="17.100000000000001" customHeight="1" thickBot="1">
      <c r="A31" s="242"/>
      <c r="B31" s="235" t="s">
        <v>114</v>
      </c>
      <c r="C31" s="235"/>
      <c r="D31" s="235"/>
      <c r="E31" s="45">
        <f t="shared" si="0"/>
        <v>26</v>
      </c>
      <c r="F31" s="133">
        <f>F28+F29-F30</f>
        <v>37.899999999999977</v>
      </c>
      <c r="G31" s="133">
        <f>G28+G29-G30</f>
        <v>37.899999999999977</v>
      </c>
    </row>
    <row r="32" spans="1:9" ht="17.100000000000001" customHeight="1">
      <c r="A32" s="36"/>
      <c r="B32" s="36"/>
      <c r="C32" s="36"/>
      <c r="D32" s="36"/>
      <c r="E32" s="36"/>
      <c r="F32" s="36"/>
      <c r="G32" s="50"/>
    </row>
    <row r="33" spans="1:7" ht="17.100000000000001" customHeight="1" thickBot="1">
      <c r="A33" s="249" t="s">
        <v>115</v>
      </c>
      <c r="B33" s="249"/>
      <c r="C33" s="249"/>
      <c r="D33" s="249"/>
      <c r="E33" s="249"/>
      <c r="F33" s="249"/>
      <c r="G33" s="249"/>
    </row>
    <row r="34" spans="1:7" ht="15.75">
      <c r="A34" s="250" t="s">
        <v>116</v>
      </c>
      <c r="B34" s="239" t="s">
        <v>111</v>
      </c>
      <c r="C34" s="239"/>
      <c r="D34" s="239"/>
      <c r="E34" s="43">
        <f>E31+1</f>
        <v>27</v>
      </c>
      <c r="F34" s="138">
        <v>0</v>
      </c>
      <c r="G34" s="138">
        <v>0</v>
      </c>
    </row>
    <row r="35" spans="1:7" ht="15.75">
      <c r="A35" s="251"/>
      <c r="B35" s="234" t="s">
        <v>112</v>
      </c>
      <c r="C35" s="234"/>
      <c r="D35" s="234"/>
      <c r="E35" s="26">
        <f t="shared" si="0"/>
        <v>28</v>
      </c>
      <c r="F35" s="139">
        <v>0</v>
      </c>
      <c r="G35" s="139">
        <v>0</v>
      </c>
    </row>
    <row r="36" spans="1:7" ht="15.75">
      <c r="A36" s="251"/>
      <c r="B36" s="234" t="s">
        <v>113</v>
      </c>
      <c r="C36" s="234"/>
      <c r="D36" s="234"/>
      <c r="E36" s="26">
        <f t="shared" si="0"/>
        <v>29</v>
      </c>
      <c r="F36" s="139">
        <v>0</v>
      </c>
      <c r="G36" s="139">
        <v>0</v>
      </c>
    </row>
    <row r="37" spans="1:7" ht="16.5" thickBot="1">
      <c r="A37" s="252"/>
      <c r="B37" s="235" t="s">
        <v>114</v>
      </c>
      <c r="C37" s="235"/>
      <c r="D37" s="235"/>
      <c r="E37" s="45">
        <f t="shared" si="0"/>
        <v>30</v>
      </c>
      <c r="F37" s="133">
        <f>F34+F35-F36</f>
        <v>0</v>
      </c>
      <c r="G37" s="133">
        <f>G34+G35-G36</f>
        <v>0</v>
      </c>
    </row>
    <row r="45" spans="1:7" hidden="1">
      <c r="D45">
        <f>4857.4-720-128.7</f>
        <v>4008.7</v>
      </c>
    </row>
    <row r="46" spans="1:7" hidden="1"/>
    <row r="47" spans="1:7" hidden="1"/>
  </sheetData>
  <mergeCells count="42">
    <mergeCell ref="A33:G33"/>
    <mergeCell ref="A34:A37"/>
    <mergeCell ref="B34:D34"/>
    <mergeCell ref="B35:D35"/>
    <mergeCell ref="B36:D36"/>
    <mergeCell ref="B37:D37"/>
    <mergeCell ref="B27:D27"/>
    <mergeCell ref="A28:A31"/>
    <mergeCell ref="B28:D28"/>
    <mergeCell ref="B29:D29"/>
    <mergeCell ref="B30:D30"/>
    <mergeCell ref="B31:D31"/>
    <mergeCell ref="A23:A27"/>
    <mergeCell ref="B23:D23"/>
    <mergeCell ref="B24:D24"/>
    <mergeCell ref="B25:D25"/>
    <mergeCell ref="B26:D26"/>
    <mergeCell ref="A19:A22"/>
    <mergeCell ref="B19:D19"/>
    <mergeCell ref="B20:D20"/>
    <mergeCell ref="B21:D21"/>
    <mergeCell ref="B22:D22"/>
    <mergeCell ref="A15:A18"/>
    <mergeCell ref="B15:D15"/>
    <mergeCell ref="B16:D16"/>
    <mergeCell ref="B17:D17"/>
    <mergeCell ref="B18:D18"/>
    <mergeCell ref="A2:G2"/>
    <mergeCell ref="A4:E4"/>
    <mergeCell ref="A5:E5"/>
    <mergeCell ref="A6:A14"/>
    <mergeCell ref="B6:D6"/>
    <mergeCell ref="B7:D7"/>
    <mergeCell ref="B8:B10"/>
    <mergeCell ref="C8:D8"/>
    <mergeCell ref="C9:D9"/>
    <mergeCell ref="C10:D10"/>
    <mergeCell ref="B11:D11"/>
    <mergeCell ref="B12:B13"/>
    <mergeCell ref="C12:D12"/>
    <mergeCell ref="C13:D13"/>
    <mergeCell ref="B14:D14"/>
  </mergeCells>
  <conditionalFormatting sqref="G8">
    <cfRule type="expression" dxfId="39" priority="17">
      <formula>IF($G$12&gt;0,$G$8&gt;0)</formula>
    </cfRule>
    <cfRule type="expression" dxfId="38" priority="18">
      <formula>IF($G$12=0,$G$8=0)</formula>
    </cfRule>
  </conditionalFormatting>
  <conditionalFormatting sqref="G7">
    <cfRule type="cellIs" dxfId="37" priority="20" stopIfTrue="1" operator="lessThan">
      <formula>$G$8+$G$9+$G$10</formula>
    </cfRule>
  </conditionalFormatting>
  <conditionalFormatting sqref="G11">
    <cfRule type="cellIs" dxfId="36" priority="19" stopIfTrue="1" operator="lessThan">
      <formula>$G$12+$G$13</formula>
    </cfRule>
  </conditionalFormatting>
  <conditionalFormatting sqref="G24">
    <cfRule type="cellIs" dxfId="35" priority="16" operator="lessThan">
      <formula>$G$25</formula>
    </cfRule>
  </conditionalFormatting>
  <conditionalFormatting sqref="G29">
    <cfRule type="cellIs" dxfId="34" priority="13" operator="lessThan">
      <formula>#REF!</formula>
    </cfRule>
  </conditionalFormatting>
  <conditionalFormatting sqref="F8">
    <cfRule type="expression" dxfId="33" priority="5">
      <formula>IF($G$12&gt;0,$G$8&gt;0)</formula>
    </cfRule>
    <cfRule type="expression" dxfId="32" priority="6">
      <formula>IF($G$12=0,$G$8=0)</formula>
    </cfRule>
  </conditionalFormatting>
  <conditionalFormatting sqref="F7">
    <cfRule type="cellIs" dxfId="31" priority="8" stopIfTrue="1" operator="lessThan">
      <formula>$G$8+$G$9+$G$10</formula>
    </cfRule>
  </conditionalFormatting>
  <conditionalFormatting sqref="F11">
    <cfRule type="cellIs" dxfId="30" priority="7" stopIfTrue="1" operator="lessThan">
      <formula>$G$12+$G$13</formula>
    </cfRule>
  </conditionalFormatting>
  <conditionalFormatting sqref="F24">
    <cfRule type="cellIs" dxfId="29" priority="4" operator="lessThan">
      <formula>$G$25</formula>
    </cfRule>
  </conditionalFormatting>
  <conditionalFormatting sqref="F29">
    <cfRule type="cellIs" dxfId="28" priority="1" operator="lessThan">
      <formula>#REF!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F19:G21 F6:G13 F15:G17 F28:G30 F23:G24 F26:G26 F34:G36" xr:uid="{00000000-0002-0000-0100-000000000000}">
      <formula1>MOD(F6*10,1)=0</formula1>
    </dataValidation>
  </dataValidations>
  <pageMargins left="0.70833333333333304" right="0.70833333333333304" top="0.74791666666666701" bottom="0.74791666666666701" header="0.51180555555555496" footer="0.51180555555555496"/>
  <pageSetup paperSize="9" scale="75" firstPageNumber="0" orientation="portrait" horizontalDpi="300" verticalDpi="300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5" operator="lessThan" id="{641894D0-5FE2-4343-B0B2-5F07DC062676}">
            <xm:f>'\\uwb-adm-01\DokumentyUWB$\a.jarzembska\Moje dokumenty\EXCEL\[plan ministerialny.xlsx]dział I'!#REF!</xm:f>
            <x14:dxf>
              <fill>
                <patternFill>
                  <bgColor rgb="FFFF0000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cellIs" priority="14" operator="lessThan" id="{599F6FFD-C30A-4988-BD99-6BF26B5D0F7B}">
            <xm:f>'\\uwb-adm-01\DokumentyUWB$\a.jarzembska\Moje dokumenty\EXCEL\[plan ministerialny.xlsx]dział I'!#REF!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ellIs" priority="3" operator="lessThan" id="{61B52C02-FA68-4892-9FFA-C2D9D57BA265}">
            <xm:f>'\\uwb-adm-01\DokumentyUWB$\a.jarzembska\Moje dokumenty\EXCEL\[plan ministerialny.xlsx]dział I'!#REF!</xm:f>
            <x14:dxf>
              <fill>
                <patternFill>
                  <bgColor rgb="FFFF0000"/>
                </patternFill>
              </fill>
            </x14:dxf>
          </x14:cfRule>
          <xm:sqref>F20</xm:sqref>
        </x14:conditionalFormatting>
        <x14:conditionalFormatting xmlns:xm="http://schemas.microsoft.com/office/excel/2006/main">
          <x14:cfRule type="cellIs" priority="2" operator="lessThan" id="{0794C7E5-3FD1-408D-8600-D895AE391402}">
            <xm:f>'\\uwb-adm-01\DokumentyUWB$\a.jarzembska\Moje dokumenty\EXCEL\[plan ministerialny.xlsx]dział I'!#REF!</xm:f>
            <x14:dxf>
              <fill>
                <patternFill>
                  <bgColor rgb="FFFF0000"/>
                </patternFill>
              </fill>
            </x14:dxf>
          </x14:cfRule>
          <xm:sqref>F16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37"/>
  <sheetViews>
    <sheetView topLeftCell="A7" zoomScaleNormal="100" workbookViewId="0">
      <selection sqref="A1:K36"/>
    </sheetView>
  </sheetViews>
  <sheetFormatPr defaultRowHeight="12.75"/>
  <cols>
    <col min="1" max="1" width="1" customWidth="1"/>
    <col min="2" max="2" width="5" customWidth="1"/>
    <col min="3" max="3" width="12.5703125" customWidth="1"/>
    <col min="4" max="4" width="31.7109375" customWidth="1"/>
    <col min="5" max="5" width="9.5703125" customWidth="1"/>
    <col min="6" max="7" width="18.7109375" customWidth="1"/>
    <col min="8" max="8" width="16" customWidth="1"/>
    <col min="9" max="9" width="17.140625" customWidth="1"/>
    <col min="10" max="10" width="16.28515625" customWidth="1"/>
    <col min="11" max="11" width="16.7109375" customWidth="1"/>
    <col min="12" max="1025" width="8.7109375" customWidth="1"/>
  </cols>
  <sheetData>
    <row r="2" spans="2:11" ht="22.5" customHeight="1">
      <c r="B2" s="259" t="s">
        <v>117</v>
      </c>
      <c r="C2" s="259"/>
      <c r="D2" s="259"/>
      <c r="E2" s="259"/>
      <c r="F2" s="259"/>
    </row>
    <row r="3" spans="2:11" ht="13.5" thickBot="1"/>
    <row r="4" spans="2:11" ht="26.25" customHeight="1" thickBot="1">
      <c r="B4" s="262" t="s">
        <v>93</v>
      </c>
      <c r="C4" s="263"/>
      <c r="D4" s="263"/>
      <c r="E4" s="264"/>
      <c r="F4" s="260" t="s">
        <v>118</v>
      </c>
      <c r="G4" s="268" t="s">
        <v>130</v>
      </c>
      <c r="H4" s="270" t="s">
        <v>49</v>
      </c>
      <c r="I4" s="270"/>
      <c r="J4" s="270"/>
      <c r="K4" s="271"/>
    </row>
    <row r="5" spans="2:11" ht="26.25" customHeight="1" thickBot="1">
      <c r="B5" s="265"/>
      <c r="C5" s="266"/>
      <c r="D5" s="266"/>
      <c r="E5" s="267"/>
      <c r="F5" s="261"/>
      <c r="G5" s="269"/>
      <c r="H5" s="272" t="s">
        <v>119</v>
      </c>
      <c r="I5" s="266" t="s">
        <v>65</v>
      </c>
      <c r="J5" s="267"/>
      <c r="K5" s="273" t="s">
        <v>120</v>
      </c>
    </row>
    <row r="6" spans="2:11" ht="35.25" customHeight="1">
      <c r="B6" s="265"/>
      <c r="C6" s="266"/>
      <c r="D6" s="266"/>
      <c r="E6" s="267"/>
      <c r="F6" s="261"/>
      <c r="G6" s="269"/>
      <c r="H6" s="272"/>
      <c r="I6" s="107" t="s">
        <v>131</v>
      </c>
      <c r="J6" s="108" t="s">
        <v>121</v>
      </c>
      <c r="K6" s="274"/>
    </row>
    <row r="7" spans="2:11" ht="15.75">
      <c r="B7" s="276">
        <v>1</v>
      </c>
      <c r="C7" s="277"/>
      <c r="D7" s="277"/>
      <c r="E7" s="278"/>
      <c r="F7" s="109">
        <v>2</v>
      </c>
      <c r="G7" s="110">
        <v>3</v>
      </c>
      <c r="H7" s="111">
        <v>4</v>
      </c>
      <c r="I7" s="110">
        <v>5</v>
      </c>
      <c r="J7" s="110">
        <v>6</v>
      </c>
      <c r="K7" s="112">
        <v>7</v>
      </c>
    </row>
    <row r="8" spans="2:11" ht="21.75" customHeight="1">
      <c r="B8" s="279" t="s">
        <v>171</v>
      </c>
      <c r="C8" s="280"/>
      <c r="D8" s="280"/>
      <c r="E8" s="280"/>
      <c r="F8" s="280"/>
      <c r="G8" s="280"/>
      <c r="H8" s="280"/>
      <c r="I8" s="280"/>
      <c r="J8" s="280"/>
      <c r="K8" s="281"/>
    </row>
    <row r="9" spans="2:11" ht="31.5" customHeight="1">
      <c r="B9" s="282" t="s">
        <v>132</v>
      </c>
      <c r="C9" s="256"/>
      <c r="D9" s="256"/>
      <c r="E9" s="113" t="s">
        <v>10</v>
      </c>
      <c r="F9" s="114">
        <f t="shared" ref="F9:K9" si="0">F10+F15</f>
        <v>1241</v>
      </c>
      <c r="G9" s="115">
        <f t="shared" si="0"/>
        <v>94254</v>
      </c>
      <c r="H9" s="115">
        <f t="shared" si="0"/>
        <v>87639</v>
      </c>
      <c r="I9" s="115">
        <f t="shared" si="0"/>
        <v>8913.2999999999993</v>
      </c>
      <c r="J9" s="115">
        <f t="shared" si="0"/>
        <v>1474.9</v>
      </c>
      <c r="K9" s="116">
        <f t="shared" si="0"/>
        <v>6615</v>
      </c>
    </row>
    <row r="10" spans="2:11" ht="21" customHeight="1">
      <c r="B10" s="253" t="s">
        <v>49</v>
      </c>
      <c r="C10" s="256" t="s">
        <v>122</v>
      </c>
      <c r="D10" s="256"/>
      <c r="E10" s="113" t="s">
        <v>12</v>
      </c>
      <c r="F10" s="115">
        <f>F11+F13+F12+F14</f>
        <v>746</v>
      </c>
      <c r="G10" s="115">
        <f>G11+G13+G12+G14</f>
        <v>67284.5</v>
      </c>
      <c r="H10" s="115">
        <f>H11+H13+H12+H14</f>
        <v>62553.999999999993</v>
      </c>
      <c r="I10" s="115">
        <f>I11+I13+I12+I14</f>
        <v>6055.6</v>
      </c>
      <c r="J10" s="117">
        <v>1226.5</v>
      </c>
      <c r="K10" s="116">
        <f>K11+K13+K12+K14</f>
        <v>4730.5</v>
      </c>
    </row>
    <row r="11" spans="2:11" ht="36" customHeight="1">
      <c r="B11" s="254"/>
      <c r="C11" s="257" t="s">
        <v>133</v>
      </c>
      <c r="D11" s="118" t="s">
        <v>123</v>
      </c>
      <c r="E11" s="113" t="s">
        <v>14</v>
      </c>
      <c r="F11" s="119">
        <v>69</v>
      </c>
      <c r="G11" s="120">
        <f>H11+K11</f>
        <v>10450.5</v>
      </c>
      <c r="H11" s="119">
        <v>9649.1</v>
      </c>
      <c r="I11" s="119">
        <v>1334.4</v>
      </c>
      <c r="J11" s="121"/>
      <c r="K11" s="122">
        <v>801.4</v>
      </c>
    </row>
    <row r="12" spans="2:11" ht="35.1" customHeight="1">
      <c r="B12" s="254"/>
      <c r="C12" s="257"/>
      <c r="D12" s="118" t="s">
        <v>124</v>
      </c>
      <c r="E12" s="113" t="s">
        <v>16</v>
      </c>
      <c r="F12" s="119">
        <v>137</v>
      </c>
      <c r="G12" s="120">
        <f>H12+K12</f>
        <v>15727.8</v>
      </c>
      <c r="H12" s="119">
        <v>14589.3</v>
      </c>
      <c r="I12" s="119">
        <v>1883.6</v>
      </c>
      <c r="J12" s="121"/>
      <c r="K12" s="122">
        <v>1138.5</v>
      </c>
    </row>
    <row r="13" spans="2:11" ht="35.1" customHeight="1">
      <c r="B13" s="254"/>
      <c r="C13" s="257"/>
      <c r="D13" s="118" t="s">
        <v>125</v>
      </c>
      <c r="E13" s="113" t="s">
        <v>18</v>
      </c>
      <c r="F13" s="119">
        <v>327</v>
      </c>
      <c r="G13" s="120">
        <f>H13+K13</f>
        <v>28512.9</v>
      </c>
      <c r="H13" s="119">
        <v>26484</v>
      </c>
      <c r="I13" s="119">
        <v>2046</v>
      </c>
      <c r="J13" s="121"/>
      <c r="K13" s="122">
        <v>2028.9</v>
      </c>
    </row>
    <row r="14" spans="2:11" ht="35.1" customHeight="1">
      <c r="B14" s="254"/>
      <c r="C14" s="257"/>
      <c r="D14" s="118" t="s">
        <v>126</v>
      </c>
      <c r="E14" s="113" t="s">
        <v>20</v>
      </c>
      <c r="F14" s="119">
        <v>213</v>
      </c>
      <c r="G14" s="120">
        <f>H14+K14</f>
        <v>12593.300000000001</v>
      </c>
      <c r="H14" s="119">
        <v>11831.6</v>
      </c>
      <c r="I14" s="119">
        <v>791.6</v>
      </c>
      <c r="J14" s="121"/>
      <c r="K14" s="122">
        <v>761.7</v>
      </c>
    </row>
    <row r="15" spans="2:11" ht="35.1" customHeight="1" thickBot="1">
      <c r="B15" s="255"/>
      <c r="C15" s="258" t="s">
        <v>127</v>
      </c>
      <c r="D15" s="258"/>
      <c r="E15" s="123" t="s">
        <v>22</v>
      </c>
      <c r="F15" s="124">
        <v>495</v>
      </c>
      <c r="G15" s="125">
        <f>H15+K15</f>
        <v>26969.5</v>
      </c>
      <c r="H15" s="126">
        <v>25085</v>
      </c>
      <c r="I15" s="126">
        <v>2857.7</v>
      </c>
      <c r="J15" s="127">
        <v>248.4</v>
      </c>
      <c r="K15" s="128">
        <v>1884.5</v>
      </c>
    </row>
    <row r="17" spans="2:11">
      <c r="F17" s="44"/>
      <c r="G17" s="44"/>
    </row>
    <row r="18" spans="2:11">
      <c r="C18" s="51"/>
      <c r="D18" s="51"/>
      <c r="E18" s="51" t="s">
        <v>128</v>
      </c>
      <c r="F18" s="52" t="e">
        <f>#REF!-#REF!</f>
        <v>#REF!</v>
      </c>
      <c r="G18" s="52" t="e">
        <f>#REF!-#REF!</f>
        <v>#REF!</v>
      </c>
    </row>
    <row r="19" spans="2:11" ht="16.5" thickBot="1">
      <c r="B19" s="105"/>
      <c r="C19" s="105"/>
      <c r="D19" s="106"/>
      <c r="E19" s="106"/>
      <c r="F19" s="106"/>
      <c r="G19" s="106"/>
      <c r="H19" s="106"/>
      <c r="I19" s="106"/>
      <c r="J19" s="106"/>
      <c r="K19" s="106"/>
    </row>
    <row r="20" spans="2:11" ht="16.5" thickBot="1">
      <c r="B20" s="262" t="s">
        <v>93</v>
      </c>
      <c r="C20" s="263"/>
      <c r="D20" s="263"/>
      <c r="E20" s="264"/>
      <c r="F20" s="260" t="s">
        <v>118</v>
      </c>
      <c r="G20" s="268" t="s">
        <v>130</v>
      </c>
      <c r="H20" s="270" t="s">
        <v>49</v>
      </c>
      <c r="I20" s="270"/>
      <c r="J20" s="270"/>
      <c r="K20" s="271"/>
    </row>
    <row r="21" spans="2:11" ht="16.5" thickBot="1">
      <c r="B21" s="265"/>
      <c r="C21" s="266"/>
      <c r="D21" s="266"/>
      <c r="E21" s="267"/>
      <c r="F21" s="261"/>
      <c r="G21" s="269"/>
      <c r="H21" s="272" t="s">
        <v>119</v>
      </c>
      <c r="I21" s="266" t="s">
        <v>65</v>
      </c>
      <c r="J21" s="267"/>
      <c r="K21" s="273" t="s">
        <v>120</v>
      </c>
    </row>
    <row r="22" spans="2:11" ht="31.5">
      <c r="B22" s="265"/>
      <c r="C22" s="266"/>
      <c r="D22" s="266"/>
      <c r="E22" s="267"/>
      <c r="F22" s="261"/>
      <c r="G22" s="269"/>
      <c r="H22" s="272"/>
      <c r="I22" s="107" t="s">
        <v>131</v>
      </c>
      <c r="J22" s="108" t="s">
        <v>121</v>
      </c>
      <c r="K22" s="274"/>
    </row>
    <row r="23" spans="2:11" ht="15.75">
      <c r="B23" s="276">
        <v>1</v>
      </c>
      <c r="C23" s="277"/>
      <c r="D23" s="277"/>
      <c r="E23" s="278"/>
      <c r="F23" s="109">
        <v>2</v>
      </c>
      <c r="G23" s="110">
        <v>3</v>
      </c>
      <c r="H23" s="111">
        <v>4</v>
      </c>
      <c r="I23" s="110">
        <v>5</v>
      </c>
      <c r="J23" s="110">
        <v>6</v>
      </c>
      <c r="K23" s="112">
        <v>7</v>
      </c>
    </row>
    <row r="24" spans="2:11" ht="18.75">
      <c r="B24" s="279" t="s">
        <v>129</v>
      </c>
      <c r="C24" s="280"/>
      <c r="D24" s="280"/>
      <c r="E24" s="280"/>
      <c r="F24" s="280"/>
      <c r="G24" s="280"/>
      <c r="H24" s="280"/>
      <c r="I24" s="280"/>
      <c r="J24" s="280"/>
      <c r="K24" s="281"/>
    </row>
    <row r="25" spans="2:11" ht="24.95" customHeight="1">
      <c r="B25" s="282" t="s">
        <v>132</v>
      </c>
      <c r="C25" s="256"/>
      <c r="D25" s="256"/>
      <c r="E25" s="113" t="s">
        <v>10</v>
      </c>
      <c r="F25" s="114">
        <f t="shared" ref="F25:K25" si="1">F26+F31</f>
        <v>1241</v>
      </c>
      <c r="G25" s="115">
        <f t="shared" si="1"/>
        <v>94254</v>
      </c>
      <c r="H25" s="115">
        <f t="shared" si="1"/>
        <v>87639</v>
      </c>
      <c r="I25" s="115">
        <f t="shared" si="1"/>
        <v>8913.2999999999993</v>
      </c>
      <c r="J25" s="115">
        <f t="shared" si="1"/>
        <v>1474.9</v>
      </c>
      <c r="K25" s="116">
        <f t="shared" si="1"/>
        <v>6615</v>
      </c>
    </row>
    <row r="26" spans="2:11" ht="24.95" customHeight="1">
      <c r="B26" s="253" t="s">
        <v>49</v>
      </c>
      <c r="C26" s="256" t="s">
        <v>122</v>
      </c>
      <c r="D26" s="256"/>
      <c r="E26" s="113" t="s">
        <v>12</v>
      </c>
      <c r="F26" s="115">
        <f>F27+F29+F28+F30</f>
        <v>746</v>
      </c>
      <c r="G26" s="115">
        <f>G27+G29+G28+G30</f>
        <v>67284.5</v>
      </c>
      <c r="H26" s="115">
        <f>H27+H29+H28+H30</f>
        <v>62553.999999999993</v>
      </c>
      <c r="I26" s="115">
        <f>I27+I29+I28+I30</f>
        <v>6055.6</v>
      </c>
      <c r="J26" s="117">
        <v>1226.5</v>
      </c>
      <c r="K26" s="116">
        <f>K27+K29+K28+K30</f>
        <v>4730.5</v>
      </c>
    </row>
    <row r="27" spans="2:11" ht="24.95" customHeight="1">
      <c r="B27" s="254"/>
      <c r="C27" s="257" t="s">
        <v>133</v>
      </c>
      <c r="D27" s="118" t="s">
        <v>123</v>
      </c>
      <c r="E27" s="113" t="s">
        <v>14</v>
      </c>
      <c r="F27" s="119">
        <v>69</v>
      </c>
      <c r="G27" s="120">
        <f>H27+K27</f>
        <v>10450.5</v>
      </c>
      <c r="H27" s="119">
        <v>9649.1</v>
      </c>
      <c r="I27" s="119">
        <v>1334.4</v>
      </c>
      <c r="J27" s="121"/>
      <c r="K27" s="122">
        <v>801.4</v>
      </c>
    </row>
    <row r="28" spans="2:11" ht="24.95" customHeight="1">
      <c r="B28" s="254"/>
      <c r="C28" s="257"/>
      <c r="D28" s="118" t="s">
        <v>124</v>
      </c>
      <c r="E28" s="113" t="s">
        <v>16</v>
      </c>
      <c r="F28" s="119">
        <v>137</v>
      </c>
      <c r="G28" s="120">
        <f>H28+K28</f>
        <v>15727.8</v>
      </c>
      <c r="H28" s="119">
        <v>14589.3</v>
      </c>
      <c r="I28" s="119">
        <v>1883.6</v>
      </c>
      <c r="J28" s="121"/>
      <c r="K28" s="122">
        <v>1138.5</v>
      </c>
    </row>
    <row r="29" spans="2:11" ht="24.95" customHeight="1">
      <c r="B29" s="254"/>
      <c r="C29" s="257"/>
      <c r="D29" s="118" t="s">
        <v>125</v>
      </c>
      <c r="E29" s="113" t="s">
        <v>18</v>
      </c>
      <c r="F29" s="119">
        <v>327</v>
      </c>
      <c r="G29" s="120">
        <f>H29+K29</f>
        <v>28512.9</v>
      </c>
      <c r="H29" s="119">
        <v>26484</v>
      </c>
      <c r="I29" s="119">
        <v>2046</v>
      </c>
      <c r="J29" s="121"/>
      <c r="K29" s="122">
        <v>2028.9</v>
      </c>
    </row>
    <row r="30" spans="2:11" ht="24.95" customHeight="1">
      <c r="B30" s="254"/>
      <c r="C30" s="257"/>
      <c r="D30" s="118" t="s">
        <v>126</v>
      </c>
      <c r="E30" s="113" t="s">
        <v>20</v>
      </c>
      <c r="F30" s="119">
        <v>213</v>
      </c>
      <c r="G30" s="120">
        <f>H30+K30</f>
        <v>12593.300000000001</v>
      </c>
      <c r="H30" s="119">
        <v>11831.6</v>
      </c>
      <c r="I30" s="119">
        <v>791.6</v>
      </c>
      <c r="J30" s="121"/>
      <c r="K30" s="122">
        <v>761.7</v>
      </c>
    </row>
    <row r="31" spans="2:11" ht="40.5" customHeight="1" thickBot="1">
      <c r="B31" s="255"/>
      <c r="C31" s="258" t="s">
        <v>127</v>
      </c>
      <c r="D31" s="258"/>
      <c r="E31" s="123" t="s">
        <v>22</v>
      </c>
      <c r="F31" s="124">
        <v>495</v>
      </c>
      <c r="G31" s="125">
        <f>H31+K31</f>
        <v>26969.5</v>
      </c>
      <c r="H31" s="126">
        <v>25085</v>
      </c>
      <c r="I31" s="126">
        <v>2857.7</v>
      </c>
      <c r="J31" s="127">
        <v>248.4</v>
      </c>
      <c r="K31" s="128">
        <v>1884.5</v>
      </c>
    </row>
    <row r="32" spans="2:11" ht="15.75">
      <c r="B32" s="54"/>
      <c r="C32" s="54"/>
      <c r="D32" s="55"/>
      <c r="E32" s="55"/>
      <c r="F32" s="55"/>
      <c r="G32" s="55"/>
      <c r="H32" s="55"/>
      <c r="I32" s="55"/>
      <c r="J32" s="55"/>
      <c r="K32" s="55"/>
    </row>
    <row r="33" spans="2:11" ht="15.75">
      <c r="B33" s="56" t="s">
        <v>134</v>
      </c>
      <c r="C33" s="54"/>
      <c r="D33" s="55"/>
      <c r="E33" s="55"/>
      <c r="F33" s="55"/>
      <c r="G33" s="55"/>
      <c r="H33" s="55"/>
      <c r="I33" s="55"/>
      <c r="J33" s="55"/>
      <c r="K33" s="55"/>
    </row>
    <row r="34" spans="2:11" ht="15.75">
      <c r="B34" s="57" t="s">
        <v>135</v>
      </c>
      <c r="C34" s="54"/>
      <c r="D34" s="55"/>
      <c r="E34" s="55"/>
      <c r="F34" s="55"/>
      <c r="G34" s="55"/>
      <c r="H34" s="55"/>
      <c r="I34" s="55"/>
      <c r="J34" s="55"/>
      <c r="K34" s="55"/>
    </row>
    <row r="35" spans="2:11" ht="15">
      <c r="B35" s="275" t="s">
        <v>136</v>
      </c>
      <c r="C35" s="275"/>
      <c r="D35" s="275"/>
      <c r="E35" s="275"/>
      <c r="F35" s="275"/>
      <c r="G35" s="275"/>
      <c r="H35" s="275"/>
      <c r="I35" s="275"/>
      <c r="J35" s="275"/>
      <c r="K35" s="275"/>
    </row>
    <row r="36" spans="2:11" ht="15.75">
      <c r="B36" s="57" t="s">
        <v>137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2:11" ht="15">
      <c r="B37" s="58"/>
      <c r="C37" s="59"/>
      <c r="D37" s="60"/>
      <c r="E37" s="60"/>
      <c r="F37" s="60"/>
      <c r="G37" s="60"/>
      <c r="H37" s="60"/>
      <c r="I37" s="60"/>
      <c r="J37" s="60"/>
      <c r="K37" s="60"/>
    </row>
  </sheetData>
  <mergeCells count="30">
    <mergeCell ref="B35:K35"/>
    <mergeCell ref="B4:E6"/>
    <mergeCell ref="G4:G6"/>
    <mergeCell ref="H4:K4"/>
    <mergeCell ref="H5:H6"/>
    <mergeCell ref="I5:J5"/>
    <mergeCell ref="K5:K6"/>
    <mergeCell ref="B7:E7"/>
    <mergeCell ref="B8:K8"/>
    <mergeCell ref="B9:D9"/>
    <mergeCell ref="B23:E23"/>
    <mergeCell ref="B24:K24"/>
    <mergeCell ref="B25:D25"/>
    <mergeCell ref="B26:B31"/>
    <mergeCell ref="C26:D26"/>
    <mergeCell ref="C27:C30"/>
    <mergeCell ref="C31:D31"/>
    <mergeCell ref="B20:E22"/>
    <mergeCell ref="F20:F22"/>
    <mergeCell ref="G20:G22"/>
    <mergeCell ref="H20:K20"/>
    <mergeCell ref="H21:H22"/>
    <mergeCell ref="I21:J21"/>
    <mergeCell ref="K21:K22"/>
    <mergeCell ref="B10:B15"/>
    <mergeCell ref="C10:D10"/>
    <mergeCell ref="C11:C14"/>
    <mergeCell ref="C15:D15"/>
    <mergeCell ref="B2:F2"/>
    <mergeCell ref="F4:F6"/>
  </mergeCells>
  <conditionalFormatting sqref="K27:K31">
    <cfRule type="cellIs" dxfId="23" priority="18" operator="greaterThan">
      <formula>H27*0.1</formula>
    </cfRule>
  </conditionalFormatting>
  <conditionalFormatting sqref="I26">
    <cfRule type="expression" dxfId="22" priority="17">
      <formula>$H$10&gt;$G$10</formula>
    </cfRule>
  </conditionalFormatting>
  <conditionalFormatting sqref="K11:K15">
    <cfRule type="cellIs" dxfId="21" priority="2" operator="greaterThan">
      <formula>H11*0.1</formula>
    </cfRule>
  </conditionalFormatting>
  <conditionalFormatting sqref="I10">
    <cfRule type="expression" dxfId="20" priority="1">
      <formula>$H$10&gt;$G$10</formula>
    </cfRule>
  </conditionalFormatting>
  <dataValidations count="3">
    <dataValidation type="custom" allowBlank="1" showInputMessage="1" showErrorMessage="1" errorTitle="Znaki po przecinku" error="Wpisana wartość może mieć wyłącznie 1 znak po przecinku." sqref="H27:I31 J26 J31:K31 K27:K30 H11:I15 J10 J15:K15 K11:K14" xr:uid="{00000000-0002-0000-0200-000000000000}">
      <formula1>MOD(H10*10,1)=0</formula1>
    </dataValidation>
    <dataValidation type="custom" allowBlank="1" showInputMessage="1" showErrorMessage="1" errorTitle="Znaki po przecinku" error="Wpisujemy zatrudnienie w pełnych etatach bez miejsc po przecinku." sqref="F27:F31 F11:F15" xr:uid="{00000000-0002-0000-0200-000001000000}">
      <formula1>MOD(F11*10,1)=0</formula1>
    </dataValidation>
    <dataValidation type="custom" allowBlank="1" showInputMessage="1" showErrorMessage="1" sqref="G27:G31 G11:G15" xr:uid="{00000000-0002-0000-0200-000002000000}">
      <formula1>MOD(G11*10,1)=0</formula1>
    </dataValidation>
  </dataValidations>
  <pageMargins left="0.70833333333333304" right="0.70833333333333304" top="0.74791666666666701" bottom="0.74791666666666701" header="0.51180555555555496" footer="0.51180555555555496"/>
  <pageSetup paperSize="9" scale="60" firstPageNumber="0" orientation="landscape" horizontalDpi="300" verticalDpi="30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3E13A63D-9533-4960-A89B-51D4ADC14526}">
            <xm:f>'\\uwb-adm-01\DokumentyUWB$\a.jarzembska\Moje dokumenty\EXCEL\[plan ministerialny.xlsx]dział I'!#REF!&gt;$F$9</xm:f>
            <x14:dxf>
              <fill>
                <patternFill>
                  <bgColor rgb="FFFF0000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expression" priority="3" id="{DCC6EAC9-1CFC-4EC8-8068-2C7EB9C159B1}">
            <xm:f>'\\uwb-adm-01\DokumentyUWB$\a.jarzembska\Moje dokumenty\EXCEL\[plan ministerialny.xlsx]dział I'!#REF!&gt;$F$9</xm:f>
            <x14:dxf>
              <fill>
                <patternFill>
                  <bgColor rgb="FFFF0000"/>
                </patternFill>
              </fill>
            </x14:dxf>
          </x14:cfRule>
          <xm:sqref>G9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32"/>
  <sheetViews>
    <sheetView zoomScaleNormal="100" workbookViewId="0">
      <selection sqref="A1:H31"/>
    </sheetView>
  </sheetViews>
  <sheetFormatPr defaultRowHeight="12.75"/>
  <cols>
    <col min="1" max="1" width="7.42578125" customWidth="1"/>
    <col min="2" max="3" width="7.140625" customWidth="1"/>
    <col min="4" max="4" width="64.5703125" customWidth="1"/>
    <col min="5" max="5" width="7.85546875" customWidth="1"/>
    <col min="6" max="6" width="8.7109375" customWidth="1"/>
    <col min="7" max="7" width="13.140625" customWidth="1"/>
    <col min="8" max="8" width="14" customWidth="1"/>
    <col min="9" max="9" width="19" customWidth="1"/>
    <col min="10" max="10" width="13.85546875" customWidth="1"/>
    <col min="11" max="12" width="8.7109375" customWidth="1"/>
    <col min="13" max="13" width="19" style="22" customWidth="1"/>
    <col min="14" max="14" width="26.85546875" customWidth="1"/>
    <col min="15" max="1025" width="8.7109375" customWidth="1"/>
  </cols>
  <sheetData>
    <row r="1" spans="1:17">
      <c r="A1" s="53"/>
      <c r="B1" s="61"/>
      <c r="C1" s="61"/>
      <c r="D1" s="62"/>
      <c r="E1" s="62"/>
      <c r="F1" s="63"/>
      <c r="G1" s="63"/>
      <c r="H1" s="54"/>
    </row>
    <row r="2" spans="1:17" ht="15.75" customHeight="1">
      <c r="A2" s="283" t="s">
        <v>138</v>
      </c>
      <c r="B2" s="283"/>
      <c r="C2" s="283"/>
      <c r="D2" s="283"/>
      <c r="E2" s="283"/>
      <c r="F2" s="283"/>
      <c r="G2" s="103"/>
      <c r="H2" s="64"/>
    </row>
    <row r="3" spans="1:17" ht="16.5" thickBot="1">
      <c r="A3" s="65"/>
      <c r="B3" s="65"/>
      <c r="C3" s="65"/>
      <c r="D3" s="65"/>
      <c r="E3" s="65"/>
      <c r="F3" s="65"/>
      <c r="G3" s="65"/>
      <c r="H3" s="54"/>
    </row>
    <row r="4" spans="1:17" ht="31.5" customHeight="1">
      <c r="A4" s="284" t="s">
        <v>93</v>
      </c>
      <c r="B4" s="285"/>
      <c r="C4" s="285"/>
      <c r="D4" s="285"/>
      <c r="E4" s="286"/>
      <c r="F4" s="66" t="s">
        <v>139</v>
      </c>
      <c r="G4" s="37" t="s">
        <v>171</v>
      </c>
      <c r="H4" s="67" t="s">
        <v>129</v>
      </c>
    </row>
    <row r="5" spans="1:17" ht="15">
      <c r="A5" s="287">
        <v>1</v>
      </c>
      <c r="B5" s="288"/>
      <c r="C5" s="288"/>
      <c r="D5" s="288"/>
      <c r="E5" s="288"/>
      <c r="F5" s="68">
        <v>2</v>
      </c>
      <c r="G5" s="104">
        <v>3</v>
      </c>
      <c r="H5" s="69">
        <v>4</v>
      </c>
    </row>
    <row r="6" spans="1:17" ht="18" customHeight="1">
      <c r="A6" s="289" t="s">
        <v>140</v>
      </c>
      <c r="B6" s="290"/>
      <c r="C6" s="290"/>
      <c r="D6" s="290"/>
      <c r="E6" s="70" t="s">
        <v>10</v>
      </c>
      <c r="F6" s="70" t="s">
        <v>141</v>
      </c>
      <c r="G6" s="95">
        <v>8841</v>
      </c>
      <c r="H6" s="95">
        <v>8841</v>
      </c>
    </row>
    <row r="7" spans="1:17" ht="15.75" customHeight="1">
      <c r="A7" s="291" t="s">
        <v>49</v>
      </c>
      <c r="B7" s="294" t="s">
        <v>142</v>
      </c>
      <c r="C7" s="295"/>
      <c r="D7" s="296"/>
      <c r="E7" s="70" t="s">
        <v>12</v>
      </c>
      <c r="F7" s="70" t="s">
        <v>141</v>
      </c>
      <c r="G7" s="96">
        <v>6739</v>
      </c>
      <c r="H7" s="96">
        <v>6739</v>
      </c>
      <c r="I7" s="71"/>
      <c r="J7" s="71"/>
      <c r="K7" s="71"/>
      <c r="L7" s="71"/>
      <c r="M7" s="72"/>
      <c r="N7" s="71"/>
      <c r="O7" s="71"/>
      <c r="P7" s="71"/>
      <c r="Q7" s="71"/>
    </row>
    <row r="8" spans="1:17" ht="15.75" customHeight="1">
      <c r="A8" s="292"/>
      <c r="B8" s="294" t="s">
        <v>143</v>
      </c>
      <c r="C8" s="295"/>
      <c r="D8" s="296"/>
      <c r="E8" s="70" t="s">
        <v>14</v>
      </c>
      <c r="F8" s="70" t="s">
        <v>141</v>
      </c>
      <c r="G8" s="96">
        <v>2102</v>
      </c>
      <c r="H8" s="96">
        <v>2102</v>
      </c>
      <c r="I8" s="71"/>
      <c r="J8" s="71"/>
      <c r="K8" s="71"/>
      <c r="L8" s="71"/>
      <c r="N8" s="71"/>
      <c r="O8" s="71"/>
      <c r="P8" s="71"/>
      <c r="Q8" s="71"/>
    </row>
    <row r="9" spans="1:17" ht="15.75" customHeight="1">
      <c r="A9" s="293"/>
      <c r="B9" s="73" t="s">
        <v>65</v>
      </c>
      <c r="C9" s="295" t="s">
        <v>144</v>
      </c>
      <c r="D9" s="296"/>
      <c r="E9" s="70" t="s">
        <v>16</v>
      </c>
      <c r="F9" s="70" t="s">
        <v>141</v>
      </c>
      <c r="G9" s="96">
        <v>0</v>
      </c>
      <c r="H9" s="96">
        <v>0</v>
      </c>
      <c r="I9" s="71"/>
      <c r="J9" s="71"/>
      <c r="K9" s="71"/>
      <c r="L9" s="71"/>
      <c r="N9" s="71"/>
      <c r="O9" s="71"/>
      <c r="P9" s="71"/>
      <c r="Q9" s="71"/>
    </row>
    <row r="10" spans="1:17" ht="15.75" customHeight="1">
      <c r="A10" s="297" t="s">
        <v>145</v>
      </c>
      <c r="B10" s="290"/>
      <c r="C10" s="290"/>
      <c r="D10" s="290"/>
      <c r="E10" s="70" t="s">
        <v>18</v>
      </c>
      <c r="F10" s="70" t="s">
        <v>141</v>
      </c>
      <c r="G10" s="96">
        <f>G11+G13</f>
        <v>312</v>
      </c>
      <c r="H10" s="96">
        <f>H11+H13</f>
        <v>312</v>
      </c>
      <c r="I10" s="30"/>
      <c r="J10" s="71"/>
      <c r="K10" s="71"/>
      <c r="L10" s="71"/>
      <c r="M10" s="74"/>
      <c r="N10" s="71"/>
      <c r="O10" s="71"/>
      <c r="P10" s="71"/>
      <c r="Q10" s="71"/>
    </row>
    <row r="11" spans="1:17" ht="27.75" customHeight="1">
      <c r="A11" s="298" t="s">
        <v>65</v>
      </c>
      <c r="B11" s="301" t="s">
        <v>146</v>
      </c>
      <c r="C11" s="301"/>
      <c r="D11" s="302"/>
      <c r="E11" s="70" t="s">
        <v>20</v>
      </c>
      <c r="F11" s="70" t="s">
        <v>141</v>
      </c>
      <c r="G11" s="96">
        <v>251</v>
      </c>
      <c r="H11" s="96">
        <v>251</v>
      </c>
      <c r="I11" s="30"/>
      <c r="J11" s="71"/>
      <c r="K11" s="71"/>
      <c r="L11" s="71"/>
      <c r="M11" s="74"/>
      <c r="N11" s="22"/>
      <c r="O11" s="71"/>
      <c r="P11" s="71"/>
      <c r="Q11" s="71"/>
    </row>
    <row r="12" spans="1:17" ht="15.75" customHeight="1">
      <c r="A12" s="299"/>
      <c r="B12" s="75" t="s">
        <v>65</v>
      </c>
      <c r="C12" s="303" t="s">
        <v>147</v>
      </c>
      <c r="D12" s="304"/>
      <c r="E12" s="76" t="s">
        <v>22</v>
      </c>
      <c r="F12" s="76" t="s">
        <v>141</v>
      </c>
      <c r="G12" s="97">
        <v>130</v>
      </c>
      <c r="H12" s="97">
        <v>130</v>
      </c>
      <c r="I12" s="30"/>
      <c r="J12" s="71"/>
      <c r="K12" s="71"/>
      <c r="L12" s="71"/>
      <c r="M12" s="74"/>
      <c r="N12" s="22"/>
      <c r="O12" s="71"/>
      <c r="P12" s="71"/>
      <c r="Q12" s="71"/>
    </row>
    <row r="13" spans="1:17" ht="38.25" customHeight="1">
      <c r="A13" s="299"/>
      <c r="B13" s="305" t="s">
        <v>148</v>
      </c>
      <c r="C13" s="305"/>
      <c r="D13" s="306"/>
      <c r="E13" s="76" t="s">
        <v>24</v>
      </c>
      <c r="F13" s="76" t="s">
        <v>141</v>
      </c>
      <c r="G13" s="97">
        <v>61</v>
      </c>
      <c r="H13" s="97">
        <v>61</v>
      </c>
      <c r="I13" s="77"/>
      <c r="J13" s="71"/>
      <c r="K13" s="71"/>
      <c r="L13" s="71"/>
      <c r="M13" s="74"/>
      <c r="N13" s="22"/>
      <c r="O13" s="71"/>
      <c r="P13" s="71"/>
      <c r="Q13" s="71"/>
    </row>
    <row r="14" spans="1:17" ht="51.75" customHeight="1">
      <c r="A14" s="299"/>
      <c r="B14" s="78" t="s">
        <v>65</v>
      </c>
      <c r="C14" s="307" t="s">
        <v>149</v>
      </c>
      <c r="D14" s="308"/>
      <c r="E14" s="79" t="s">
        <v>26</v>
      </c>
      <c r="F14" s="79" t="s">
        <v>141</v>
      </c>
      <c r="G14" s="98">
        <v>61</v>
      </c>
      <c r="H14" s="98">
        <v>61</v>
      </c>
      <c r="I14" s="30"/>
      <c r="J14" s="71"/>
      <c r="K14" s="71"/>
      <c r="L14" s="71"/>
      <c r="M14" s="74"/>
      <c r="N14" s="22"/>
      <c r="O14" s="71"/>
      <c r="P14" s="71"/>
      <c r="Q14" s="71"/>
    </row>
    <row r="15" spans="1:17" ht="29.25" customHeight="1">
      <c r="A15" s="300"/>
      <c r="B15" s="309" t="s">
        <v>65</v>
      </c>
      <c r="C15" s="310"/>
      <c r="D15" s="80" t="s">
        <v>150</v>
      </c>
      <c r="E15" s="81" t="s">
        <v>28</v>
      </c>
      <c r="F15" s="81" t="s">
        <v>141</v>
      </c>
      <c r="G15" s="99">
        <v>2</v>
      </c>
      <c r="H15" s="99">
        <v>2</v>
      </c>
      <c r="I15" s="30"/>
      <c r="J15" s="71"/>
      <c r="K15" s="71"/>
      <c r="L15" s="71"/>
      <c r="M15" s="74"/>
      <c r="N15" s="22"/>
      <c r="O15" s="71"/>
      <c r="P15" s="71"/>
      <c r="Q15" s="71"/>
    </row>
    <row r="16" spans="1:17" ht="27" customHeight="1">
      <c r="A16" s="312" t="s">
        <v>151</v>
      </c>
      <c r="B16" s="313"/>
      <c r="C16" s="313"/>
      <c r="D16" s="314"/>
      <c r="E16" s="81" t="s">
        <v>30</v>
      </c>
      <c r="F16" s="82" t="s">
        <v>152</v>
      </c>
      <c r="G16" s="100">
        <v>22369.9</v>
      </c>
      <c r="H16" s="100">
        <v>22369.9</v>
      </c>
      <c r="I16" s="83"/>
      <c r="J16" s="71"/>
      <c r="K16" s="71"/>
      <c r="L16" s="71"/>
      <c r="M16" s="74"/>
      <c r="N16" s="22"/>
      <c r="O16" s="71"/>
      <c r="P16" s="71"/>
      <c r="Q16" s="71"/>
    </row>
    <row r="17" spans="1:17" ht="25.5" customHeight="1">
      <c r="A17" s="312" t="s">
        <v>153</v>
      </c>
      <c r="B17" s="313"/>
      <c r="C17" s="313"/>
      <c r="D17" s="314"/>
      <c r="E17" s="81" t="s">
        <v>32</v>
      </c>
      <c r="F17" s="82" t="s">
        <v>152</v>
      </c>
      <c r="G17" s="100">
        <v>0</v>
      </c>
      <c r="H17" s="100">
        <v>0</v>
      </c>
      <c r="I17" s="83"/>
      <c r="J17" s="71"/>
      <c r="K17" s="71"/>
      <c r="L17" s="71"/>
      <c r="M17" s="74"/>
      <c r="N17" s="22"/>
      <c r="O17" s="71"/>
      <c r="P17" s="71"/>
      <c r="Q17" s="71"/>
    </row>
    <row r="18" spans="1:17" ht="23.25" customHeight="1">
      <c r="A18" s="315" t="s">
        <v>154</v>
      </c>
      <c r="B18" s="314"/>
      <c r="C18" s="314"/>
      <c r="D18" s="314"/>
      <c r="E18" s="81" t="s">
        <v>34</v>
      </c>
      <c r="F18" s="82" t="s">
        <v>152</v>
      </c>
      <c r="G18" s="100">
        <v>512</v>
      </c>
      <c r="H18" s="100">
        <v>512</v>
      </c>
      <c r="I18" s="71"/>
      <c r="J18" s="71"/>
      <c r="K18" s="71"/>
      <c r="L18" s="71"/>
      <c r="N18" s="84"/>
      <c r="O18" s="71"/>
      <c r="P18" s="71"/>
      <c r="Q18" s="71"/>
    </row>
    <row r="19" spans="1:17" ht="25.5" customHeight="1">
      <c r="A19" s="315" t="s">
        <v>155</v>
      </c>
      <c r="B19" s="314"/>
      <c r="C19" s="314"/>
      <c r="D19" s="314"/>
      <c r="E19" s="81" t="s">
        <v>36</v>
      </c>
      <c r="F19" s="82" t="s">
        <v>152</v>
      </c>
      <c r="G19" s="100">
        <v>46652.1</v>
      </c>
      <c r="H19" s="100">
        <v>46652.1</v>
      </c>
      <c r="I19" s="140"/>
      <c r="J19" s="71"/>
      <c r="K19" s="71"/>
      <c r="L19" s="71"/>
      <c r="N19" s="71"/>
      <c r="O19" s="71"/>
      <c r="P19" s="71"/>
      <c r="Q19" s="71"/>
    </row>
    <row r="20" spans="1:17" ht="31.5" customHeight="1">
      <c r="A20" s="316" t="s">
        <v>156</v>
      </c>
      <c r="B20" s="317"/>
      <c r="C20" s="317"/>
      <c r="D20" s="318"/>
      <c r="E20" s="81" t="s">
        <v>38</v>
      </c>
      <c r="F20" s="85" t="s">
        <v>152</v>
      </c>
      <c r="G20" s="101">
        <v>5213.2</v>
      </c>
      <c r="H20" s="101">
        <v>5213.2</v>
      </c>
      <c r="I20" s="71"/>
      <c r="J20" s="71"/>
      <c r="K20" s="71"/>
      <c r="L20" s="71"/>
      <c r="N20" s="71"/>
      <c r="O20" s="71"/>
      <c r="P20" s="71"/>
      <c r="Q20" s="71"/>
    </row>
    <row r="21" spans="1:17" ht="28.5" customHeight="1">
      <c r="A21" s="319" t="s">
        <v>157</v>
      </c>
      <c r="B21" s="321" t="s">
        <v>158</v>
      </c>
      <c r="C21" s="321"/>
      <c r="D21" s="322"/>
      <c r="E21" s="81" t="s">
        <v>40</v>
      </c>
      <c r="F21" s="86" t="s">
        <v>152</v>
      </c>
      <c r="G21" s="101">
        <v>537.20000000000005</v>
      </c>
      <c r="H21" s="101">
        <v>537.20000000000005</v>
      </c>
    </row>
    <row r="22" spans="1:17" ht="33.75" customHeight="1">
      <c r="A22" s="319"/>
      <c r="B22" s="321" t="s">
        <v>159</v>
      </c>
      <c r="C22" s="321"/>
      <c r="D22" s="322"/>
      <c r="E22" s="81" t="s">
        <v>42</v>
      </c>
      <c r="F22" s="87" t="s">
        <v>152</v>
      </c>
      <c r="G22" s="101">
        <v>15696</v>
      </c>
      <c r="H22" s="101">
        <v>15696</v>
      </c>
    </row>
    <row r="23" spans="1:17" ht="30.75" customHeight="1">
      <c r="A23" s="319"/>
      <c r="B23" s="321" t="s">
        <v>160</v>
      </c>
      <c r="C23" s="321"/>
      <c r="D23" s="322"/>
      <c r="E23" s="81" t="s">
        <v>44</v>
      </c>
      <c r="F23" s="85" t="s">
        <v>152</v>
      </c>
      <c r="G23" s="101">
        <v>66.3</v>
      </c>
      <c r="H23" s="101">
        <v>66.3</v>
      </c>
      <c r="M23" s="88"/>
      <c r="N23" s="31"/>
    </row>
    <row r="24" spans="1:17" ht="30.75" customHeight="1">
      <c r="A24" s="319"/>
      <c r="B24" s="321" t="s">
        <v>161</v>
      </c>
      <c r="C24" s="321"/>
      <c r="D24" s="322"/>
      <c r="E24" s="81" t="s">
        <v>46</v>
      </c>
      <c r="F24" s="87" t="s">
        <v>152</v>
      </c>
      <c r="G24" s="101">
        <v>1902.1</v>
      </c>
      <c r="H24" s="101">
        <v>1902.1</v>
      </c>
    </row>
    <row r="25" spans="1:17" ht="31.5" customHeight="1">
      <c r="A25" s="319"/>
      <c r="B25" s="321" t="s">
        <v>162</v>
      </c>
      <c r="C25" s="321"/>
      <c r="D25" s="322"/>
      <c r="E25" s="81" t="s">
        <v>48</v>
      </c>
      <c r="F25" s="85" t="s">
        <v>152</v>
      </c>
      <c r="G25" s="100">
        <v>1950.2</v>
      </c>
      <c r="H25" s="100">
        <v>1950.2</v>
      </c>
    </row>
    <row r="26" spans="1:17" ht="39.75" customHeight="1">
      <c r="A26" s="319"/>
      <c r="B26" s="323" t="s">
        <v>163</v>
      </c>
      <c r="C26" s="323"/>
      <c r="D26" s="324"/>
      <c r="E26" s="81" t="s">
        <v>51</v>
      </c>
      <c r="F26" s="85" t="s">
        <v>152</v>
      </c>
      <c r="G26" s="101">
        <v>1950.2</v>
      </c>
      <c r="H26" s="101">
        <v>1950.2</v>
      </c>
    </row>
    <row r="27" spans="1:17" ht="39.75" customHeight="1" thickBot="1">
      <c r="A27" s="320"/>
      <c r="B27" s="325" t="s">
        <v>164</v>
      </c>
      <c r="C27" s="325"/>
      <c r="D27" s="326"/>
      <c r="E27" s="89" t="s">
        <v>53</v>
      </c>
      <c r="F27" s="90" t="s">
        <v>152</v>
      </c>
      <c r="G27" s="102">
        <v>26500.3</v>
      </c>
      <c r="H27" s="102">
        <v>26500.3</v>
      </c>
    </row>
    <row r="28" spans="1:17" ht="39.75" customHeight="1">
      <c r="A28" s="60"/>
      <c r="B28" s="60"/>
      <c r="C28" s="60"/>
      <c r="D28" s="60"/>
      <c r="E28" s="60"/>
      <c r="F28" s="60"/>
      <c r="G28" s="60"/>
      <c r="H28" s="60"/>
      <c r="I28" s="30"/>
      <c r="J28" s="31"/>
    </row>
    <row r="29" spans="1:17" ht="39.75" customHeight="1">
      <c r="A29" s="327" t="s">
        <v>165</v>
      </c>
      <c r="B29" s="327"/>
      <c r="C29" s="327"/>
      <c r="D29" s="91" t="s">
        <v>172</v>
      </c>
      <c r="E29" s="327" t="s">
        <v>166</v>
      </c>
      <c r="F29" s="327"/>
      <c r="G29" s="327"/>
      <c r="H29" s="327"/>
      <c r="I29" s="31"/>
    </row>
    <row r="30" spans="1:17" ht="39.75" customHeight="1">
      <c r="A30" s="92" t="s">
        <v>167</v>
      </c>
      <c r="B30" s="92"/>
      <c r="C30" s="92"/>
      <c r="D30" s="93" t="s">
        <v>168</v>
      </c>
      <c r="E30" s="311" t="s">
        <v>169</v>
      </c>
      <c r="F30" s="311"/>
      <c r="G30" s="311"/>
      <c r="H30" s="311"/>
    </row>
    <row r="31" spans="1:17" ht="39.75" customHeight="1">
      <c r="A31" s="92" t="s">
        <v>170</v>
      </c>
      <c r="B31" s="92"/>
      <c r="C31" s="92"/>
      <c r="D31" s="94"/>
      <c r="E31" s="94"/>
      <c r="F31" s="60"/>
      <c r="G31" s="60"/>
      <c r="H31" s="93"/>
    </row>
    <row r="32" spans="1:17" ht="39.75" customHeight="1">
      <c r="A32" s="60"/>
      <c r="B32" s="60"/>
      <c r="C32" s="60"/>
      <c r="D32" s="60"/>
      <c r="E32" s="60"/>
      <c r="F32" s="60"/>
      <c r="G32" s="60"/>
      <c r="H32" s="60"/>
    </row>
  </sheetData>
  <mergeCells count="31">
    <mergeCell ref="E30:H30"/>
    <mergeCell ref="A16:D16"/>
    <mergeCell ref="A17:D17"/>
    <mergeCell ref="A18:D18"/>
    <mergeCell ref="A19:D19"/>
    <mergeCell ref="A20:D20"/>
    <mergeCell ref="A21:A27"/>
    <mergeCell ref="B21:D21"/>
    <mergeCell ref="B22:D22"/>
    <mergeCell ref="B23:D23"/>
    <mergeCell ref="B24:D24"/>
    <mergeCell ref="B25:D25"/>
    <mergeCell ref="B26:D26"/>
    <mergeCell ref="B27:D27"/>
    <mergeCell ref="A29:C29"/>
    <mergeCell ref="E29:H29"/>
    <mergeCell ref="A10:D10"/>
    <mergeCell ref="A11:A15"/>
    <mergeCell ref="B11:D11"/>
    <mergeCell ref="C12:D12"/>
    <mergeCell ref="B13:D13"/>
    <mergeCell ref="C14:D14"/>
    <mergeCell ref="B15:C15"/>
    <mergeCell ref="A2:F2"/>
    <mergeCell ref="A4:E4"/>
    <mergeCell ref="A5:E5"/>
    <mergeCell ref="A6:D6"/>
    <mergeCell ref="A7:A9"/>
    <mergeCell ref="B7:D7"/>
    <mergeCell ref="B8:D8"/>
    <mergeCell ref="C9:D9"/>
  </mergeCells>
  <conditionalFormatting sqref="H9">
    <cfRule type="cellIs" dxfId="17" priority="27" operator="greaterThan">
      <formula>$H$8</formula>
    </cfRule>
  </conditionalFormatting>
  <conditionalFormatting sqref="H26">
    <cfRule type="cellIs" dxfId="16" priority="26" operator="greaterThan">
      <formula>$H$25</formula>
    </cfRule>
  </conditionalFormatting>
  <conditionalFormatting sqref="H20">
    <cfRule type="cellIs" dxfId="15" priority="25" operator="greaterThan">
      <formula>$H$19</formula>
    </cfRule>
  </conditionalFormatting>
  <conditionalFormatting sqref="H10">
    <cfRule type="expression" dxfId="14" priority="24">
      <formula>$H$10&lt;$H$11+$H$13</formula>
    </cfRule>
  </conditionalFormatting>
  <conditionalFormatting sqref="H12">
    <cfRule type="expression" dxfId="13" priority="23">
      <formula>$H$11&lt;$H$12</formula>
    </cfRule>
  </conditionalFormatting>
  <conditionalFormatting sqref="H15">
    <cfRule type="expression" dxfId="12" priority="20">
      <formula>$H$15&gt;$H$13</formula>
    </cfRule>
    <cfRule type="expression" dxfId="11" priority="22">
      <formula>$H$15&gt;$H$14</formula>
    </cfRule>
  </conditionalFormatting>
  <conditionalFormatting sqref="H14">
    <cfRule type="expression" dxfId="10" priority="21">
      <formula>$H$14&gt;$H$13</formula>
    </cfRule>
  </conditionalFormatting>
  <conditionalFormatting sqref="H8">
    <cfRule type="expression" dxfId="9" priority="19">
      <formula>$H$8-$H$9&gt;$H$7</formula>
    </cfRule>
  </conditionalFormatting>
  <conditionalFormatting sqref="G9">
    <cfRule type="cellIs" dxfId="8" priority="9" operator="greaterThan">
      <formula>$H$8</formula>
    </cfRule>
  </conditionalFormatting>
  <conditionalFormatting sqref="G26">
    <cfRule type="cellIs" dxfId="7" priority="8" operator="greaterThan">
      <formula>$H$25</formula>
    </cfRule>
  </conditionalFormatting>
  <conditionalFormatting sqref="G20">
    <cfRule type="cellIs" dxfId="6" priority="7" operator="greaterThan">
      <formula>$H$19</formula>
    </cfRule>
  </conditionalFormatting>
  <conditionalFormatting sqref="G10">
    <cfRule type="expression" dxfId="5" priority="6">
      <formula>$H$10&lt;$H$11+$H$13</formula>
    </cfRule>
  </conditionalFormatting>
  <conditionalFormatting sqref="G12">
    <cfRule type="expression" dxfId="4" priority="5">
      <formula>$H$11&lt;$H$12</formula>
    </cfRule>
  </conditionalFormatting>
  <conditionalFormatting sqref="G15">
    <cfRule type="expression" dxfId="3" priority="2">
      <formula>$H$15&gt;$H$13</formula>
    </cfRule>
    <cfRule type="expression" dxfId="2" priority="4">
      <formula>$H$15&gt;$H$14</formula>
    </cfRule>
  </conditionalFormatting>
  <conditionalFormatting sqref="G14">
    <cfRule type="expression" dxfId="1" priority="3">
      <formula>$H$14&gt;$H$13</formula>
    </cfRule>
  </conditionalFormatting>
  <conditionalFormatting sqref="G8">
    <cfRule type="expression" dxfId="0" priority="1">
      <formula>$H$8-$H$9&gt;$H$7</formula>
    </cfRule>
  </conditionalFormatting>
  <dataValidations count="2">
    <dataValidation type="custom" allowBlank="1" showInputMessage="1" showErrorMessage="1" errorTitle="Znaki po przecinku" error="Wpisana wartość może mieć wyłącznie 1 znak po przecinku." sqref="G16:H27" xr:uid="{00000000-0002-0000-0300-000000000000}">
      <formula1>MOD(G16*10,1)=0</formula1>
    </dataValidation>
    <dataValidation type="custom" allowBlank="1" showInputMessage="1" showErrorMessage="1" errorTitle="Znaki po przecinku" error="Wpisujemy bez miejsc po przecinku." sqref="G7:H15" xr:uid="{00000000-0002-0000-0300-000001000000}">
      <formula1>MOD(G7,1)=0</formula1>
    </dataValidation>
  </dataValidations>
  <pageMargins left="0.7" right="0.7" top="0.75" bottom="0.75" header="0.51180555555555496" footer="0.51180555555555496"/>
  <pageSetup paperSize="9" scale="68" firstPageNumber="0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Dział I</vt:lpstr>
      <vt:lpstr>Dział II</vt:lpstr>
      <vt:lpstr>Dział III</vt:lpstr>
      <vt:lpstr>Dział IV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Jarzęmbska</dc:creator>
  <cp:lastModifiedBy>AMB</cp:lastModifiedBy>
  <cp:lastPrinted>2021-02-02T11:12:08Z</cp:lastPrinted>
  <dcterms:created xsi:type="dcterms:W3CDTF">2020-12-02T08:07:15Z</dcterms:created>
  <dcterms:modified xsi:type="dcterms:W3CDTF">2021-02-16T13:11:38Z</dcterms:modified>
</cp:coreProperties>
</file>