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updateLinks="never"/>
  <mc:AlternateContent xmlns:mc="http://schemas.openxmlformats.org/markup-compatibility/2006">
    <mc:Choice Requires="x15">
      <x15ac:absPath xmlns:x15ac="http://schemas.microsoft.com/office/spreadsheetml/2010/11/ac" url="C:\Users\user\Documents\BIP\"/>
    </mc:Choice>
  </mc:AlternateContent>
  <xr:revisionPtr revIDLastSave="0" documentId="8_{A1388C89-15F7-4EC0-A809-2371ACF38A0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5"/>
  </externalReferences>
  <definedNames>
    <definedName name="_xlnm.Print_Area" localSheetId="0">'Dział I'!$A$1:$E$33,'Dział I'!$A$35:$E$72</definedName>
    <definedName name="_xlnm.Print_Area" localSheetId="1">'Dział II'!$A$1:$F$37</definedName>
    <definedName name="_xlnm.Print_Area" localSheetId="2">'Dział III'!$A$43:$K$63</definedName>
    <definedName name="_xlnm.Print_Area" localSheetId="3">'Dział IV'!$A$1:$G$31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G6" i="4" l="1"/>
  <c r="E61" i="1"/>
  <c r="E59" i="1" s="1"/>
  <c r="E47" i="1"/>
  <c r="E54" i="1" s="1"/>
  <c r="E56" i="1" s="1"/>
  <c r="E40" i="1" s="1"/>
  <c r="E46" i="1"/>
  <c r="D39" i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E32" i="1"/>
  <c r="E30" i="1"/>
  <c r="E28" i="1"/>
  <c r="E11" i="1" s="1"/>
  <c r="E16" i="1"/>
  <c r="E12" i="1"/>
  <c r="E39" i="1" l="1"/>
  <c r="E64" i="1" s="1"/>
  <c r="E69" i="1" s="1"/>
  <c r="E72" i="1" s="1"/>
  <c r="G58" i="3" l="1"/>
  <c r="G57" i="3"/>
  <c r="G53" i="3" s="1"/>
  <c r="G52" i="3" s="1"/>
  <c r="G56" i="3"/>
  <c r="G55" i="3"/>
  <c r="G54" i="3"/>
  <c r="K53" i="3"/>
  <c r="K52" i="3" s="1"/>
  <c r="I53" i="3"/>
  <c r="I52" i="3" s="1"/>
  <c r="H53" i="3"/>
  <c r="H52" i="3" s="1"/>
  <c r="F53" i="3"/>
  <c r="F52" i="3" s="1"/>
  <c r="J52" i="3"/>
  <c r="F34" i="3"/>
  <c r="F33" i="3"/>
  <c r="F32" i="3"/>
  <c r="F31" i="3"/>
  <c r="F30" i="3"/>
  <c r="F29" i="3"/>
  <c r="I28" i="3"/>
  <c r="G28" i="3"/>
  <c r="G26" i="3" s="1"/>
  <c r="E28" i="3"/>
  <c r="H26" i="3"/>
  <c r="E26" i="3"/>
  <c r="G19" i="3"/>
  <c r="F16" i="3"/>
  <c r="F19" i="3" s="1"/>
  <c r="F15" i="3"/>
  <c r="F14" i="3"/>
  <c r="F13" i="3"/>
  <c r="F12" i="3"/>
  <c r="I11" i="3"/>
  <c r="G11" i="3"/>
  <c r="G9" i="3" s="1"/>
  <c r="E11" i="3"/>
  <c r="H9" i="3"/>
  <c r="E9" i="3"/>
  <c r="D45" i="2"/>
  <c r="F37" i="2"/>
  <c r="F31" i="2"/>
  <c r="F27" i="2"/>
  <c r="F22" i="2"/>
  <c r="F18" i="2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4" i="2" s="1"/>
  <c r="E35" i="2" s="1"/>
  <c r="E36" i="2" s="1"/>
  <c r="E37" i="2" s="1"/>
  <c r="F7" i="2"/>
  <c r="F14" i="2" s="1"/>
  <c r="F11" i="3" l="1"/>
  <c r="I9" i="3"/>
  <c r="F9" i="3" s="1"/>
  <c r="F28" i="3"/>
  <c r="I26" i="3"/>
  <c r="F26" i="3" s="1"/>
  <c r="F37" i="3"/>
  <c r="F39" i="3"/>
  <c r="F4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Jagielski Piotr</author>
    <author>Piotr Jagielski</author>
    <author>Żarnowska Hanna</author>
  </authors>
  <commentList>
    <comment ref="E3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  <author>Jagielski Piotr</author>
    <author>pjagielski</author>
  </authors>
  <commentList>
    <comment ref="F7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Jagielski</author>
  </authors>
  <commentList>
    <comment ref="J53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58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Żarnowska Hanna</author>
  </authors>
  <commentList>
    <comment ref="G8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<sst xmlns="http://schemas.openxmlformats.org/spreadsheetml/2006/main" count="317" uniqueCount="181">
  <si>
    <t>………………..………………….</t>
  </si>
  <si>
    <t xml:space="preserve">         (pieczątka uczelni)</t>
  </si>
  <si>
    <t>Plan rzeczowo-finansowy na 2020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</si>
  <si>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</si>
  <si>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</si>
  <si>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</si>
  <si>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t>Plan na 2020 rok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</si>
  <si>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</si>
  <si>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</si>
  <si>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</si>
  <si>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</si>
  <si>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</si>
  <si>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</si>
  <si>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</si>
  <si>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</si>
  <si>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</si>
  <si>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</si>
  <si>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</si>
  <si>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</si>
  <si>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</si>
  <si>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</si>
  <si>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</si>
  <si>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</si>
  <si>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</si>
  <si>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</si>
  <si>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</si>
  <si>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</si>
  <si>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</si>
  <si>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</si>
  <si>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</si>
  <si>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</si>
  <si>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</si>
  <si>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</si>
  <si>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</si>
  <si>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</si>
  <si>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</si>
  <si>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</si>
  <si>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</si>
  <si>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</si>
  <si>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</si>
  <si>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</si>
  <si>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</si>
  <si>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</si>
  <si>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</si>
  <si>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</si>
  <si>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</si>
  <si>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</si>
  <si>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</si>
  <si>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</si>
  <si>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</si>
  <si>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</si>
  <si>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</si>
  <si>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</si>
  <si>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</si>
  <si>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</si>
  <si>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</si>
  <si>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</si>
  <si>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</si>
  <si>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</si>
  <si>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</si>
  <si>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</si>
  <si>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</si>
  <si>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</si>
  <si>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</si>
  <si>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</si>
  <si>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</si>
  <si>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</si>
  <si>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</si>
  <si>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</si>
  <si>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</si>
  <si>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</si>
  <si>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</si>
  <si>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</si>
  <si>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</si>
  <si>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</si>
  <si>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</si>
  <si>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</si>
  <si>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</si>
  <si>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</si>
  <si>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</si>
  <si>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</si>
  <si>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</si>
  <si>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</si>
  <si>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</si>
  <si>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</si>
  <si>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</si>
  <si>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</si>
  <si>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</si>
  <si>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</si>
  <si>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</si>
  <si>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</si>
  <si>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</si>
  <si>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</si>
  <si>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</si>
  <si>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</si>
  <si>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</si>
  <si>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</si>
  <si>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</si>
  <si>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</si>
  <si>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</si>
  <si>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</si>
  <si>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</si>
  <si>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</si>
  <si>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</si>
  <si>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</si>
  <si>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</si>
  <si>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</si>
  <si>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</si>
  <si>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</si>
  <si>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</si>
  <si>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</si>
  <si>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</si>
  <si>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</si>
  <si>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Inne fundusze tworzone na podstawie odrębnych ustaw lub statutu uczelni</t>
  </si>
  <si>
    <t>………..</t>
  </si>
  <si>
    <t>Dział IV. Zatrudnienie i wynagrodzenia w grupach stanowisk</t>
  </si>
  <si>
    <t>Zatrudnienie</t>
  </si>
  <si>
    <t>Wynagrodzenia wynikające ze stosunku pracy (4+6)</t>
  </si>
  <si>
    <t>osobowe</t>
  </si>
  <si>
    <t>dodatkowe wynagrodzenie roczne</t>
  </si>
  <si>
    <t>nagrody rektora</t>
  </si>
  <si>
    <t>Razem</t>
  </si>
  <si>
    <t>Nauczyciele akademiccy</t>
  </si>
  <si>
    <t>z tego w grupach stanowisk</t>
  </si>
  <si>
    <t>profesorów</t>
  </si>
  <si>
    <t>profesorów uczelni</t>
  </si>
  <si>
    <t>adiunktów</t>
  </si>
  <si>
    <t>asystentów</t>
  </si>
  <si>
    <t>Pracownicy niebędący nauczycielami akademickimi</t>
  </si>
  <si>
    <t>DS.</t>
  </si>
  <si>
    <t>Plan po zmianach</t>
  </si>
  <si>
    <t>docentów, adiunktów i starszych wykładowców</t>
  </si>
  <si>
    <t>asystentów, wykładowców, lektorów i instruktorów</t>
  </si>
  <si>
    <t>w ramach działalności dydaktycznej</t>
  </si>
  <si>
    <t>w tym wynagrodzenia sfinansowane ze środków przeznaczonych przez Senat uczelni publicznej na podstawie art.. 151 ust.8 ustawy</t>
  </si>
  <si>
    <t>tyle w wynagrodzeniach FPMS</t>
  </si>
  <si>
    <t>wynagrodzenia bez FPMS</t>
  </si>
  <si>
    <t xml:space="preserve">Dział III. Zatrudnienie i wynagrodzenia w grupach stanowisk </t>
  </si>
  <si>
    <t>Wynagrodzenia wynikające ze stosunku pracy 
(4+7)</t>
  </si>
  <si>
    <t>dodatek 
za staż pracy</t>
  </si>
  <si>
    <t xml:space="preserve"> Razem </t>
  </si>
  <si>
    <t>z tego 
w grupach stanowisk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</si>
  <si>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</si>
  <si>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</si>
  <si>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</si>
  <si>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</si>
  <si>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</si>
  <si>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</si>
  <si>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</si>
  <si>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</si>
  <si>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</si>
  <si>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</si>
  <si>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</si>
  <si>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</si>
  <si>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</si>
  <si>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</si>
  <si>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</si>
  <si>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</si>
  <si>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</si>
  <si>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</si>
  <si>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</si>
  <si>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</si>
  <si>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</si>
  <si>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</si>
  <si>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</si>
  <si>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>z wiersza 14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</si>
  <si>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</si>
  <si>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</si>
  <si>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</si>
  <si>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</si>
  <si>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</si>
  <si>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</si>
  <si>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16-20,  a także otrzymanych nieodpłatnie</t>
  </si>
  <si>
    <t>……………………..</t>
  </si>
  <si>
    <t>..……………...…..…..….…</t>
  </si>
  <si>
    <t xml:space="preserve">(imię, nazwisko, telefon, </t>
  </si>
  <si>
    <t xml:space="preserve">             (miejscowość, data)                    </t>
  </si>
  <si>
    <t>(pieczątka imienna i podpis Rektora)</t>
  </si>
  <si>
    <t>e-mail osoby sporządzającej)</t>
  </si>
  <si>
    <t>Załącznik nr 1 do Uchwały nr 19 Rady Uczelni UwB                        z dnia 24.06.2020 r.</t>
  </si>
  <si>
    <t>Białystok 24.06.2020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</si>
</sst>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"/>
    <numFmt numFmtId="165" formatCode="_-* #,##0.00\ _z_ł_-;\-* #,##0.00\ _z_ł_-;_-* \-??\ _z_ł_-;_-@_-"/>
    <numFmt numFmtId="166" formatCode="_-* #,##0.0\ _z_ł_-;\-* #,##0.0\ _z_ł_-;_-* \-??\ _z_ł_-;_-@_-"/>
    <numFmt numFmtId="167" formatCode="_-* #,##0.0\ _z_ł_-;\-* #,##0.0\ _z_ł_-;_-* \-?\ _z_ł_-;_-@_-"/>
  </numFmts>
  <fonts count="35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FFFF"/>
      <name val="Arial CE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rgb="FF7030A0"/>
      <name val="Arial CE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rgb="FFCCFFFF"/>
      </patternFill>
    </fill>
    <fill>
      <patternFill patternType="solid">
        <fgColor indexed="22"/>
        <bgColor indexed="31"/>
      </patternFill>
    </fill>
  </fills>
  <borders count="1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Border="0" applyProtection="0"/>
    <xf numFmtId="0" fontId="1" fillId="0" borderId="0"/>
    <xf numFmtId="0" fontId="1" fillId="0" borderId="0"/>
  </cellStyleXfs>
  <cellXfs count="349">
    <xf numFmtId="0" fontId="0" fillId="0" borderId="0" xfId="0"/>
    <xf numFmtId="0" fontId="1" fillId="0" borderId="0" xfId="2" applyAlignment="1" applyProtection="1">
      <alignment horizontal="center"/>
    </xf>
    <xf numFmtId="0" fontId="1" fillId="0" borderId="0" xfId="2" applyProtection="1"/>
    <xf numFmtId="0" fontId="6" fillId="0" borderId="0" xfId="2" applyFont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/>
    </xf>
    <xf numFmtId="0" fontId="8" fillId="0" borderId="0" xfId="2" applyFont="1" applyAlignment="1" applyProtection="1">
      <alignment horizontal="left" vertical="center"/>
    </xf>
    <xf numFmtId="0" fontId="1" fillId="0" borderId="0" xfId="2" applyAlignment="1" applyProtection="1">
      <alignment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6" xfId="2" quotePrefix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9" fillId="0" borderId="0" xfId="2" applyFont="1" applyFill="1" applyBorder="1" applyAlignment="1" applyProtection="1">
      <alignment horizont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horizontal="right" vertical="center"/>
      <protection locked="0"/>
    </xf>
    <xf numFmtId="164" fontId="14" fillId="0" borderId="10" xfId="2" applyNumberFormat="1" applyFont="1" applyFill="1" applyBorder="1" applyAlignment="1" applyProtection="1">
      <alignment vertical="center"/>
    </xf>
    <xf numFmtId="164" fontId="14" fillId="0" borderId="10" xfId="2" applyNumberFormat="1" applyFont="1" applyFill="1" applyBorder="1" applyAlignment="1" applyProtection="1">
      <alignment vertical="center"/>
      <protection locked="0"/>
    </xf>
    <xf numFmtId="164" fontId="14" fillId="0" borderId="10" xfId="0" applyNumberFormat="1" applyFont="1" applyBorder="1" applyAlignment="1" applyProtection="1">
      <alignment horizontal="right"/>
      <protection locked="0"/>
    </xf>
    <xf numFmtId="164" fontId="14" fillId="0" borderId="10" xfId="2" applyNumberFormat="1" applyFont="1" applyFill="1" applyBorder="1" applyAlignment="1" applyProtection="1">
      <alignment vertical="center" wrapText="1"/>
    </xf>
    <xf numFmtId="164" fontId="4" fillId="0" borderId="10" xfId="2" applyNumberFormat="1" applyFont="1" applyFill="1" applyBorder="1" applyAlignment="1" applyProtection="1">
      <alignment vertical="center" wrapText="1"/>
    </xf>
    <xf numFmtId="164" fontId="4" fillId="0" borderId="21" xfId="2" applyNumberFormat="1" applyFont="1" applyFill="1" applyBorder="1" applyAlignment="1" applyProtection="1">
      <alignment vertical="center" wrapText="1"/>
    </xf>
    <xf numFmtId="165" fontId="0" fillId="0" borderId="0" xfId="1" applyFont="1" applyBorder="1" applyAlignment="1" applyProtection="1"/>
    <xf numFmtId="165" fontId="16" fillId="0" borderId="0" xfId="1" applyFont="1" applyBorder="1" applyAlignment="1" applyProtection="1"/>
    <xf numFmtId="165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8" fillId="0" borderId="0" xfId="2" applyFont="1" applyFill="1" applyBorder="1" applyAlignment="1" applyProtection="1">
      <alignment horizontal="left" wrapText="1"/>
      <protection locked="0"/>
    </xf>
    <xf numFmtId="0" fontId="1" fillId="0" borderId="0" xfId="2" applyFont="1" applyProtection="1">
      <protection locked="0"/>
    </xf>
    <xf numFmtId="0" fontId="9" fillId="0" borderId="23" xfId="3" applyFont="1" applyBorder="1" applyAlignment="1" applyProtection="1">
      <alignment horizontal="center" vertical="center" wrapText="1"/>
    </xf>
    <xf numFmtId="0" fontId="11" fillId="0" borderId="21" xfId="2" applyFont="1" applyBorder="1" applyAlignment="1" applyProtection="1">
      <alignment horizontal="center" vertical="center"/>
    </xf>
    <xf numFmtId="0" fontId="0" fillId="0" borderId="9" xfId="0" applyBorder="1" applyAlignment="1">
      <alignment horizontal="center"/>
    </xf>
    <xf numFmtId="0" fontId="9" fillId="0" borderId="28" xfId="2" quotePrefix="1" applyFont="1" applyFill="1" applyBorder="1" applyAlignment="1" applyProtection="1">
      <alignment horizontal="center" vertical="center" wrapText="1"/>
    </xf>
    <xf numFmtId="164" fontId="7" fillId="0" borderId="10" xfId="2" applyNumberFormat="1" applyFont="1" applyFill="1" applyBorder="1" applyAlignment="1" applyProtection="1">
      <alignment vertical="center"/>
      <protection locked="0"/>
    </xf>
    <xf numFmtId="166" fontId="0" fillId="0" borderId="9" xfId="1" applyNumberFormat="1" applyFont="1" applyBorder="1" applyAlignment="1" applyProtection="1"/>
    <xf numFmtId="0" fontId="9" fillId="0" borderId="9" xfId="2" quotePrefix="1" applyFont="1" applyFill="1" applyBorder="1" applyAlignment="1" applyProtection="1">
      <alignment horizontal="center" vertical="center" wrapText="1"/>
    </xf>
    <xf numFmtId="164" fontId="21" fillId="0" borderId="10" xfId="2" applyNumberFormat="1" applyFont="1" applyFill="1" applyBorder="1" applyAlignment="1" applyProtection="1">
      <alignment vertical="center"/>
      <protection locked="0"/>
    </xf>
    <xf numFmtId="167" fontId="0" fillId="0" borderId="0" xfId="0" applyNumberFormat="1"/>
    <xf numFmtId="164" fontId="21" fillId="2" borderId="10" xfId="2" applyNumberFormat="1" applyFont="1" applyFill="1" applyBorder="1" applyAlignment="1" applyProtection="1">
      <alignment vertical="center"/>
      <protection locked="0"/>
    </xf>
    <xf numFmtId="0" fontId="9" fillId="0" borderId="11" xfId="2" quotePrefix="1" applyFont="1" applyFill="1" applyBorder="1" applyAlignment="1" applyProtection="1">
      <alignment horizontal="center" vertical="center" wrapText="1"/>
    </xf>
    <xf numFmtId="164" fontId="7" fillId="0" borderId="32" xfId="2" applyNumberFormat="1" applyFont="1" applyFill="1" applyBorder="1" applyAlignment="1" applyProtection="1">
      <alignment horizontal="right" vertical="center" wrapText="1"/>
    </xf>
    <xf numFmtId="0" fontId="9" fillId="0" borderId="34" xfId="2" applyFont="1" applyFill="1" applyBorder="1" applyAlignment="1" applyProtection="1">
      <alignment horizontal="center" vertical="center" wrapText="1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6" fontId="0" fillId="0" borderId="0" xfId="0" applyNumberFormat="1"/>
    <xf numFmtId="0" fontId="9" fillId="0" borderId="31" xfId="2" applyFont="1" applyFill="1" applyBorder="1" applyAlignment="1" applyProtection="1">
      <alignment horizontal="center" vertical="center" wrapText="1"/>
    </xf>
    <xf numFmtId="164" fontId="7" fillId="0" borderId="21" xfId="2" applyNumberFormat="1" applyFont="1" applyFill="1" applyBorder="1" applyAlignment="1" applyProtection="1">
      <alignment horizontal="right" vertical="center" wrapText="1"/>
    </xf>
    <xf numFmtId="0" fontId="9" fillId="0" borderId="14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vertical="center"/>
      <protection locked="0"/>
    </xf>
    <xf numFmtId="164" fontId="21" fillId="0" borderId="10" xfId="2" applyNumberFormat="1" applyFont="1" applyFill="1" applyBorder="1" applyAlignment="1" applyProtection="1">
      <alignment vertical="center"/>
    </xf>
    <xf numFmtId="164" fontId="7" fillId="0" borderId="36" xfId="2" applyNumberFormat="1" applyFont="1" applyFill="1" applyBorder="1" applyAlignment="1" applyProtection="1">
      <alignment vertical="center" wrapText="1"/>
      <protection locked="0"/>
    </xf>
    <xf numFmtId="164" fontId="21" fillId="0" borderId="36" xfId="2" applyNumberFormat="1" applyFont="1" applyFill="1" applyBorder="1" applyAlignment="1" applyProtection="1">
      <alignment vertical="center" wrapText="1"/>
      <protection locked="0"/>
    </xf>
    <xf numFmtId="0" fontId="7" fillId="0" borderId="0" xfId="2" applyFont="1" applyAlignment="1" applyProtection="1">
      <alignment wrapText="1"/>
      <protection locked="0"/>
    </xf>
    <xf numFmtId="164" fontId="7" fillId="2" borderId="4" xfId="2" applyNumberFormat="1" applyFont="1" applyFill="1" applyBorder="1" applyAlignment="1" applyProtection="1">
      <alignment wrapText="1"/>
      <protection locked="0"/>
    </xf>
    <xf numFmtId="164" fontId="21" fillId="2" borderId="10" xfId="2" applyNumberFormat="1" applyFont="1" applyFill="1" applyBorder="1" applyProtection="1">
      <protection locked="0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0" fillId="0" borderId="40" xfId="0" applyBorder="1"/>
    <xf numFmtId="166" fontId="0" fillId="0" borderId="9" xfId="1" applyNumberFormat="1" applyFont="1" applyBorder="1" applyAlignment="1" applyProtection="1">
      <alignment vertical="center"/>
    </xf>
    <xf numFmtId="0" fontId="9" fillId="0" borderId="9" xfId="0" applyFont="1" applyBorder="1" applyAlignment="1">
      <alignment vertical="center" wrapText="1"/>
    </xf>
    <xf numFmtId="166" fontId="16" fillId="0" borderId="9" xfId="1" applyNumberFormat="1" applyFont="1" applyBorder="1" applyAlignment="1" applyProtection="1"/>
    <xf numFmtId="166" fontId="16" fillId="0" borderId="9" xfId="1" applyNumberFormat="1" applyFont="1" applyBorder="1" applyAlignment="1" applyProtection="1">
      <alignment vertical="center"/>
    </xf>
    <xf numFmtId="0" fontId="25" fillId="0" borderId="0" xfId="0" applyFont="1"/>
    <xf numFmtId="166" fontId="25" fillId="0" borderId="0" xfId="0" applyNumberFormat="1" applyFont="1"/>
    <xf numFmtId="165" fontId="0" fillId="0" borderId="9" xfId="1" applyFont="1" applyBorder="1" applyAlignment="1" applyProtection="1"/>
    <xf numFmtId="165" fontId="16" fillId="0" borderId="9" xfId="1" applyFont="1" applyBorder="1" applyAlignment="1" applyProtection="1"/>
    <xf numFmtId="0" fontId="9" fillId="0" borderId="9" xfId="0" applyFont="1" applyBorder="1"/>
    <xf numFmtId="49" fontId="9" fillId="0" borderId="9" xfId="0" applyNumberFormat="1" applyFont="1" applyBorder="1" applyAlignment="1">
      <alignment horizontal="center" vertical="center"/>
    </xf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9" fillId="0" borderId="0" xfId="3" applyFont="1" applyAlignment="1" applyProtection="1">
      <alignment vertical="center"/>
    </xf>
    <xf numFmtId="0" fontId="9" fillId="0" borderId="53" xfId="3" applyFont="1" applyBorder="1" applyAlignment="1" applyProtection="1">
      <alignment horizontal="center" vertical="center" wrapText="1"/>
    </xf>
    <xf numFmtId="0" fontId="9" fillId="0" borderId="55" xfId="3" applyFont="1" applyBorder="1" applyAlignment="1" applyProtection="1">
      <alignment horizontal="center" vertical="center" wrapText="1"/>
    </xf>
    <xf numFmtId="0" fontId="9" fillId="0" borderId="60" xfId="3" applyFont="1" applyBorder="1" applyAlignment="1" applyProtection="1">
      <alignment horizontal="center" vertical="center"/>
    </xf>
    <xf numFmtId="0" fontId="9" fillId="0" borderId="60" xfId="3" applyFont="1" applyBorder="1" applyAlignment="1" applyProtection="1">
      <alignment horizontal="center" vertical="center" wrapText="1"/>
    </xf>
    <xf numFmtId="0" fontId="9" fillId="0" borderId="61" xfId="3" applyFont="1" applyBorder="1" applyAlignment="1" applyProtection="1">
      <alignment horizontal="center" vertical="center" wrapText="1"/>
    </xf>
    <xf numFmtId="0" fontId="9" fillId="0" borderId="54" xfId="3" applyFont="1" applyBorder="1" applyAlignment="1" applyProtection="1">
      <alignment horizontal="center" vertical="center" wrapText="1"/>
    </xf>
    <xf numFmtId="0" fontId="9" fillId="0" borderId="55" xfId="3" quotePrefix="1" applyFont="1" applyBorder="1" applyAlignment="1" applyProtection="1">
      <alignment horizontal="center" vertical="center" wrapText="1"/>
    </xf>
    <xf numFmtId="164" fontId="4" fillId="0" borderId="55" xfId="3" applyNumberFormat="1" applyFont="1" applyFill="1" applyBorder="1" applyAlignment="1" applyProtection="1">
      <alignment horizontal="right" vertical="center"/>
    </xf>
    <xf numFmtId="164" fontId="4" fillId="0" borderId="55" xfId="3" applyNumberFormat="1" applyFont="1" applyFill="1" applyBorder="1" applyAlignment="1" applyProtection="1">
      <alignment horizontal="right" vertical="center" wrapText="1"/>
    </xf>
    <xf numFmtId="164" fontId="4" fillId="0" borderId="64" xfId="3" applyNumberFormat="1" applyFont="1" applyFill="1" applyBorder="1" applyAlignment="1" applyProtection="1">
      <alignment horizontal="right" vertical="center" wrapText="1"/>
    </xf>
    <xf numFmtId="164" fontId="14" fillId="0" borderId="55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55" xfId="3" applyFont="1" applyBorder="1" applyAlignment="1" applyProtection="1">
      <alignment horizontal="left" vertical="center" wrapText="1"/>
    </xf>
    <xf numFmtId="164" fontId="21" fillId="0" borderId="55" xfId="3" applyNumberFormat="1" applyFont="1" applyFill="1" applyBorder="1" applyAlignment="1" applyProtection="1">
      <alignment horizontal="right" vertical="center" wrapText="1"/>
      <protection locked="0"/>
    </xf>
    <xf numFmtId="164" fontId="14" fillId="0" borderId="55" xfId="3" applyNumberFormat="1" applyFont="1" applyFill="1" applyBorder="1" applyAlignment="1" applyProtection="1">
      <alignment horizontal="right" vertical="center" wrapText="1"/>
    </xf>
    <xf numFmtId="164" fontId="21" fillId="0" borderId="65" xfId="3" applyNumberFormat="1" applyFont="1" applyFill="1" applyBorder="1" applyAlignment="1" applyProtection="1">
      <alignment horizontal="right" vertical="center" wrapText="1"/>
    </xf>
    <xf numFmtId="164" fontId="21" fillId="0" borderId="64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67" xfId="3" quotePrefix="1" applyFont="1" applyBorder="1" applyAlignment="1" applyProtection="1">
      <alignment horizontal="center" vertical="center" wrapText="1"/>
    </xf>
    <xf numFmtId="164" fontId="7" fillId="0" borderId="67" xfId="3" applyNumberFormat="1" applyFont="1" applyFill="1" applyBorder="1" applyAlignment="1" applyProtection="1">
      <alignment horizontal="right" vertical="center"/>
      <protection locked="0"/>
    </xf>
    <xf numFmtId="164" fontId="4" fillId="0" borderId="67" xfId="3" applyNumberFormat="1" applyFont="1" applyFill="1" applyBorder="1" applyAlignment="1" applyProtection="1">
      <alignment horizontal="right" vertical="center" wrapText="1"/>
    </xf>
    <xf numFmtId="164" fontId="7" fillId="0" borderId="67" xfId="3" applyNumberFormat="1" applyFont="1" applyFill="1" applyBorder="1" applyAlignment="1" applyProtection="1">
      <alignment horizontal="right" vertical="center" wrapText="1"/>
      <protection locked="0"/>
    </xf>
    <xf numFmtId="164" fontId="21" fillId="0" borderId="67" xfId="3" applyNumberFormat="1" applyFont="1" applyFill="1" applyBorder="1" applyAlignment="1" applyProtection="1">
      <alignment horizontal="right" vertical="center" wrapText="1"/>
      <protection locked="0"/>
    </xf>
    <xf numFmtId="164" fontId="21" fillId="0" borderId="68" xfId="3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3" applyFont="1" applyProtection="1"/>
    <xf numFmtId="0" fontId="21" fillId="0" borderId="0" xfId="3" quotePrefix="1" applyFont="1" applyProtection="1"/>
    <xf numFmtId="0" fontId="29" fillId="0" borderId="0" xfId="0" applyFont="1" applyAlignment="1" applyProtection="1">
      <alignment vertical="center"/>
      <protection locked="0"/>
    </xf>
    <xf numFmtId="0" fontId="21" fillId="0" borderId="0" xfId="3" quotePrefix="1" applyFont="1" applyProtection="1">
      <protection locked="0"/>
    </xf>
    <xf numFmtId="0" fontId="1" fillId="0" borderId="0" xfId="3" applyProtection="1">
      <protection locked="0"/>
    </xf>
    <xf numFmtId="0" fontId="1" fillId="0" borderId="0" xfId="3" applyAlignment="1" applyProtection="1">
      <alignment horizontal="center" vertical="center" wrapText="1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165" fontId="3" fillId="0" borderId="0" xfId="1"/>
    <xf numFmtId="0" fontId="1" fillId="0" borderId="0" xfId="3" applyAlignment="1" applyProtection="1"/>
    <xf numFmtId="0" fontId="8" fillId="0" borderId="0" xfId="3" applyFont="1" applyAlignment="1" applyProtection="1">
      <alignment horizontal="left" vertical="center" wrapText="1"/>
    </xf>
    <xf numFmtId="0" fontId="9" fillId="0" borderId="69" xfId="3" applyFont="1" applyBorder="1" applyAlignment="1" applyProtection="1">
      <alignment horizontal="center" vertical="center" wrapText="1"/>
    </xf>
    <xf numFmtId="0" fontId="9" fillId="0" borderId="70" xfId="3" applyFont="1" applyBorder="1" applyAlignment="1" applyProtection="1">
      <alignment horizontal="center" vertical="center" wrapText="1"/>
    </xf>
    <xf numFmtId="0" fontId="0" fillId="0" borderId="0" xfId="0" applyFont="1"/>
    <xf numFmtId="165" fontId="30" fillId="0" borderId="0" xfId="1" applyFont="1"/>
    <xf numFmtId="165" fontId="30" fillId="0" borderId="0" xfId="1" applyFont="1" applyBorder="1" applyAlignment="1" applyProtection="1"/>
    <xf numFmtId="0" fontId="9" fillId="0" borderId="78" xfId="3" applyFont="1" applyBorder="1" applyAlignment="1" applyProtection="1">
      <alignment horizontal="left" vertical="center" wrapText="1"/>
    </xf>
    <xf numFmtId="0" fontId="9" fillId="0" borderId="79" xfId="3" applyFont="1" applyBorder="1" applyAlignment="1" applyProtection="1">
      <alignment horizontal="center" vertical="center" wrapText="1"/>
    </xf>
    <xf numFmtId="3" fontId="21" fillId="0" borderId="80" xfId="3" applyNumberFormat="1" applyFont="1" applyBorder="1" applyAlignment="1" applyProtection="1">
      <alignment vertical="center"/>
      <protection locked="0"/>
    </xf>
    <xf numFmtId="0" fontId="9" fillId="0" borderId="79" xfId="3" applyFont="1" applyFill="1" applyBorder="1" applyAlignment="1" applyProtection="1">
      <alignment horizontal="center" vertical="center" wrapText="1"/>
    </xf>
    <xf numFmtId="164" fontId="21" fillId="0" borderId="80" xfId="3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/>
    <xf numFmtId="43" fontId="0" fillId="0" borderId="0" xfId="0" applyNumberFormat="1" applyFont="1"/>
    <xf numFmtId="0" fontId="9" fillId="0" borderId="87" xfId="3" applyFont="1" applyFill="1" applyBorder="1" applyAlignment="1" applyProtection="1">
      <alignment horizontal="center" vertical="center" wrapText="1"/>
    </xf>
    <xf numFmtId="164" fontId="21" fillId="0" borderId="88" xfId="3" applyNumberFormat="1" applyFont="1" applyFill="1" applyBorder="1" applyAlignment="1" applyProtection="1">
      <alignment vertical="center"/>
      <protection locked="0"/>
    </xf>
    <xf numFmtId="0" fontId="9" fillId="0" borderId="86" xfId="3" applyFont="1" applyFill="1" applyBorder="1" applyAlignment="1" applyProtection="1">
      <alignment horizontal="center" vertical="center" wrapText="1"/>
    </xf>
    <xf numFmtId="0" fontId="9" fillId="0" borderId="90" xfId="3" applyFont="1" applyFill="1" applyBorder="1" applyAlignment="1" applyProtection="1">
      <alignment horizontal="center" vertical="center" wrapText="1"/>
    </xf>
    <xf numFmtId="165" fontId="3" fillId="0" borderId="0" xfId="1" applyBorder="1" applyProtection="1"/>
    <xf numFmtId="0" fontId="9" fillId="0" borderId="93" xfId="3" applyFont="1" applyBorder="1" applyAlignment="1" applyProtection="1">
      <alignment horizontal="center" vertical="center" wrapText="1"/>
    </xf>
    <xf numFmtId="0" fontId="9" fillId="0" borderId="93" xfId="3" applyFont="1" applyFill="1" applyBorder="1" applyAlignment="1" applyProtection="1">
      <alignment horizontal="center" vertical="center" wrapText="1"/>
    </xf>
    <xf numFmtId="164" fontId="21" fillId="0" borderId="94" xfId="3" applyNumberFormat="1" applyFont="1" applyFill="1" applyBorder="1" applyAlignment="1" applyProtection="1">
      <alignment vertical="center"/>
      <protection locked="0"/>
    </xf>
    <xf numFmtId="0" fontId="0" fillId="0" borderId="0" xfId="3" applyFont="1" applyAlignment="1" applyProtection="1">
      <alignment horizontal="center" wrapText="1"/>
      <protection locked="0"/>
    </xf>
    <xf numFmtId="0" fontId="32" fillId="0" borderId="0" xfId="3" applyFont="1" applyBorder="1" applyAlignment="1" applyProtection="1">
      <alignment horizontal="left"/>
      <protection locked="0"/>
    </xf>
    <xf numFmtId="0" fontId="32" fillId="0" borderId="0" xfId="3" applyFont="1" applyAlignment="1" applyProtection="1">
      <alignment horizontal="center"/>
      <protection locked="0"/>
    </xf>
    <xf numFmtId="0" fontId="32" fillId="0" borderId="0" xfId="3" applyFont="1" applyBorder="1" applyAlignment="1" applyProtection="1">
      <alignment vertical="center"/>
      <protection locked="0"/>
    </xf>
    <xf numFmtId="0" fontId="9" fillId="0" borderId="0" xfId="3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center" vertical="center" wrapText="1"/>
    </xf>
    <xf numFmtId="164" fontId="21" fillId="0" borderId="0" xfId="3" applyNumberFormat="1" applyFont="1" applyBorder="1" applyAlignment="1" applyProtection="1">
      <alignment vertical="center"/>
      <protection locked="0"/>
    </xf>
    <xf numFmtId="0" fontId="33" fillId="0" borderId="0" xfId="3" applyFont="1" applyBorder="1" applyAlignment="1" applyProtection="1">
      <alignment horizontal="center" wrapText="1"/>
      <protection locked="0"/>
    </xf>
    <xf numFmtId="0" fontId="0" fillId="0" borderId="0" xfId="3" applyFont="1" applyAlignment="1" applyProtection="1">
      <alignment horizontal="right" wrapText="1"/>
      <protection locked="0"/>
    </xf>
    <xf numFmtId="0" fontId="1" fillId="0" borderId="0" xfId="3" applyAlignment="1" applyProtection="1">
      <alignment wrapText="1"/>
      <protection locked="0"/>
    </xf>
    <xf numFmtId="0" fontId="32" fillId="0" borderId="0" xfId="3" applyFont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 wrapText="1"/>
    </xf>
    <xf numFmtId="0" fontId="11" fillId="0" borderId="10" xfId="2" applyFont="1" applyBorder="1" applyAlignment="1" applyProtection="1">
      <alignment horizontal="center" vertical="center"/>
    </xf>
    <xf numFmtId="0" fontId="9" fillId="0" borderId="71" xfId="2" quotePrefix="1" applyFont="1" applyFill="1" applyBorder="1" applyAlignment="1" applyProtection="1">
      <alignment horizontal="center" vertical="center" wrapText="1"/>
    </xf>
    <xf numFmtId="164" fontId="4" fillId="0" borderId="10" xfId="2" quotePrefix="1" applyNumberFormat="1" applyFont="1" applyFill="1" applyBorder="1" applyAlignment="1" applyProtection="1">
      <alignment horizontal="right" vertical="center" wrapText="1"/>
    </xf>
    <xf numFmtId="164" fontId="14" fillId="0" borderId="10" xfId="2" applyNumberFormat="1" applyFont="1" applyFill="1" applyBorder="1" applyAlignment="1" applyProtection="1">
      <alignment horizontal="right" vertical="center"/>
    </xf>
    <xf numFmtId="164" fontId="14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98" xfId="2" quotePrefix="1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horizontal="right" vertical="center" wrapText="1"/>
    </xf>
    <xf numFmtId="164" fontId="14" fillId="0" borderId="32" xfId="2" applyNumberFormat="1" applyFont="1" applyFill="1" applyBorder="1" applyAlignment="1" applyProtection="1">
      <alignment horizontal="right" vertical="center"/>
    </xf>
    <xf numFmtId="0" fontId="9" fillId="0" borderId="31" xfId="2" quotePrefix="1" applyFont="1" applyFill="1" applyBorder="1" applyAlignment="1" applyProtection="1">
      <alignment horizontal="center" vertical="center" wrapText="1"/>
    </xf>
    <xf numFmtId="164" fontId="14" fillId="0" borderId="21" xfId="2" applyNumberFormat="1" applyFont="1" applyFill="1" applyBorder="1" applyAlignment="1" applyProtection="1">
      <alignment horizontal="right" vertical="center"/>
      <protection locked="0"/>
    </xf>
    <xf numFmtId="0" fontId="9" fillId="0" borderId="71" xfId="2" applyFont="1" applyFill="1" applyBorder="1" applyAlignment="1" applyProtection="1">
      <alignment horizontal="center" vertical="center" wrapText="1"/>
    </xf>
    <xf numFmtId="0" fontId="9" fillId="0" borderId="71" xfId="2" applyFont="1" applyFill="1" applyBorder="1" applyAlignment="1" applyProtection="1">
      <alignment vertical="center" wrapText="1"/>
    </xf>
    <xf numFmtId="0" fontId="9" fillId="0" borderId="98" xfId="2" applyFont="1" applyFill="1" applyBorder="1" applyAlignment="1" applyProtection="1">
      <alignment vertical="center" wrapText="1"/>
    </xf>
    <xf numFmtId="0" fontId="11" fillId="0" borderId="79" xfId="3" applyFont="1" applyBorder="1" applyAlignment="1" applyProtection="1">
      <alignment horizontal="center" vertical="top" wrapText="1"/>
    </xf>
    <xf numFmtId="0" fontId="11" fillId="0" borderId="80" xfId="3" applyFont="1" applyBorder="1" applyAlignment="1" applyProtection="1">
      <alignment horizontal="center" vertical="top" wrapText="1"/>
    </xf>
    <xf numFmtId="3" fontId="4" fillId="0" borderId="80" xfId="3" applyNumberFormat="1" applyFont="1" applyFill="1" applyBorder="1" applyAlignment="1" applyProtection="1">
      <alignment horizontal="right" vertical="center" wrapText="1"/>
    </xf>
    <xf numFmtId="0" fontId="9" fillId="0" borderId="9" xfId="3" applyFont="1" applyBorder="1" applyAlignment="1" applyProtection="1">
      <alignment vertical="center" wrapText="1"/>
    </xf>
    <xf numFmtId="0" fontId="9" fillId="0" borderId="77" xfId="3" applyFont="1" applyBorder="1" applyAlignment="1" applyProtection="1">
      <alignment horizontal="left" vertical="center" wrapText="1"/>
    </xf>
    <xf numFmtId="164" fontId="0" fillId="0" borderId="0" xfId="0" applyNumberFormat="1" applyFont="1"/>
    <xf numFmtId="0" fontId="12" fillId="0" borderId="15" xfId="2" applyFont="1" applyFill="1" applyBorder="1" applyAlignment="1" applyProtection="1">
      <alignment vertical="center" wrapText="1"/>
    </xf>
    <xf numFmtId="0" fontId="12" fillId="0" borderId="16" xfId="2" applyFont="1" applyFill="1" applyBorder="1" applyAlignment="1" applyProtection="1">
      <alignment vertical="center" wrapText="1"/>
    </xf>
    <xf numFmtId="0" fontId="12" fillId="0" borderId="77" xfId="2" applyFont="1" applyFill="1" applyBorder="1" applyAlignment="1" applyProtection="1">
      <alignment vertical="center" wrapText="1"/>
    </xf>
    <xf numFmtId="0" fontId="6" fillId="0" borderId="18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5" xfId="2" applyFont="1" applyFill="1" applyBorder="1" applyAlignment="1" applyProtection="1">
      <alignment vertical="center" wrapText="1"/>
    </xf>
    <xf numFmtId="0" fontId="6" fillId="0" borderId="16" xfId="2" applyFont="1" applyFill="1" applyBorder="1" applyAlignment="1" applyProtection="1">
      <alignment vertical="center" wrapText="1"/>
    </xf>
    <xf numFmtId="0" fontId="6" fillId="0" borderId="77" xfId="2" applyFont="1" applyFill="1" applyBorder="1" applyAlignment="1" applyProtection="1">
      <alignment vertical="center" wrapText="1"/>
    </xf>
    <xf numFmtId="0" fontId="9" fillId="0" borderId="15" xfId="2" applyFont="1" applyFill="1" applyBorder="1" applyAlignment="1" applyProtection="1">
      <alignment horizontal="left" vertical="center" wrapText="1" indent="1"/>
    </xf>
    <xf numFmtId="0" fontId="9" fillId="0" borderId="16" xfId="2" applyFont="1" applyFill="1" applyBorder="1" applyAlignment="1" applyProtection="1">
      <alignment horizontal="left" vertical="center" wrapText="1" indent="1"/>
    </xf>
    <xf numFmtId="0" fontId="9" fillId="0" borderId="77" xfId="2" applyFont="1" applyFill="1" applyBorder="1" applyAlignment="1" applyProtection="1">
      <alignment horizontal="left" vertical="center" wrapText="1" indent="1"/>
    </xf>
    <xf numFmtId="0" fontId="8" fillId="0" borderId="15" xfId="2" applyFont="1" applyFill="1" applyBorder="1" applyAlignment="1" applyProtection="1">
      <alignment horizontal="left" vertical="center" wrapText="1" indent="2"/>
    </xf>
    <xf numFmtId="0" fontId="8" fillId="0" borderId="16" xfId="2" applyFont="1" applyFill="1" applyBorder="1" applyAlignment="1" applyProtection="1">
      <alignment horizontal="left" vertical="center" wrapText="1" indent="2"/>
    </xf>
    <xf numFmtId="0" fontId="8" fillId="0" borderId="77" xfId="2" applyFont="1" applyFill="1" applyBorder="1" applyAlignment="1" applyProtection="1">
      <alignment horizontal="left" vertical="center" wrapText="1" indent="2"/>
    </xf>
    <xf numFmtId="0" fontId="9" fillId="0" borderId="15" xfId="2" applyFont="1" applyFill="1" applyBorder="1" applyAlignment="1" applyProtection="1">
      <alignment vertical="center" wrapText="1"/>
    </xf>
    <xf numFmtId="0" fontId="9" fillId="0" borderId="16" xfId="2" applyFont="1" applyFill="1" applyBorder="1" applyAlignment="1" applyProtection="1">
      <alignment vertical="center" wrapText="1"/>
    </xf>
    <xf numFmtId="0" fontId="9" fillId="0" borderId="77" xfId="2" applyFont="1" applyFill="1" applyBorder="1" applyAlignment="1" applyProtection="1">
      <alignment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left" vertical="center" wrapText="1"/>
    </xf>
    <xf numFmtId="0" fontId="9" fillId="0" borderId="97" xfId="2" applyFont="1" applyFill="1" applyBorder="1" applyAlignment="1" applyProtection="1">
      <alignment vertical="center" wrapText="1"/>
    </xf>
    <xf numFmtId="0" fontId="9" fillId="0" borderId="98" xfId="2" applyFont="1" applyFill="1" applyBorder="1" applyAlignment="1" applyProtection="1">
      <alignment vertical="center" wrapText="1"/>
    </xf>
    <xf numFmtId="0" fontId="9" fillId="0" borderId="83" xfId="3" applyFont="1" applyFill="1" applyBorder="1" applyAlignment="1" applyProtection="1">
      <alignment horizontal="left" vertical="center" wrapText="1" indent="2"/>
    </xf>
    <xf numFmtId="0" fontId="9" fillId="0" borderId="79" xfId="3" applyFont="1" applyFill="1" applyBorder="1" applyAlignment="1" applyProtection="1">
      <alignment horizontal="left" vertical="center" wrapText="1" indent="2"/>
    </xf>
    <xf numFmtId="0" fontId="9" fillId="0" borderId="101" xfId="2" applyFont="1" applyFill="1" applyBorder="1" applyAlignment="1" applyProtection="1">
      <alignment vertical="center" wrapText="1"/>
    </xf>
    <xf numFmtId="0" fontId="9" fillId="0" borderId="102" xfId="2" applyFont="1" applyFill="1" applyBorder="1" applyAlignment="1" applyProtection="1">
      <alignment vertical="center" wrapText="1"/>
    </xf>
    <xf numFmtId="0" fontId="9" fillId="0" borderId="103" xfId="2" applyFont="1" applyFill="1" applyBorder="1" applyAlignment="1" applyProtection="1">
      <alignment vertical="center" wrapText="1"/>
    </xf>
    <xf numFmtId="0" fontId="9" fillId="0" borderId="104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76" xfId="2" applyFont="1" applyFill="1" applyBorder="1" applyAlignment="1" applyProtection="1">
      <alignment horizontal="left" vertical="center" wrapText="1"/>
    </xf>
    <xf numFmtId="0" fontId="9" fillId="0" borderId="77" xfId="2" applyFont="1" applyFill="1" applyBorder="1" applyAlignment="1" applyProtection="1">
      <alignment horizontal="left" vertical="center" wrapText="1"/>
    </xf>
    <xf numFmtId="0" fontId="9" fillId="0" borderId="38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9" fillId="0" borderId="100" xfId="2" applyFont="1" applyFill="1" applyBorder="1" applyAlignment="1" applyProtection="1">
      <alignment vertical="center" wrapText="1"/>
    </xf>
    <xf numFmtId="0" fontId="9" fillId="0" borderId="15" xfId="0" applyFont="1" applyFill="1" applyBorder="1" applyAlignment="1" applyProtection="1">
      <alignment horizontal="left" vertical="center" wrapText="1" indent="2"/>
    </xf>
    <xf numFmtId="0" fontId="9" fillId="0" borderId="97" xfId="0" applyFont="1" applyFill="1" applyBorder="1" applyAlignment="1" applyProtection="1">
      <alignment horizontal="left" vertical="center" wrapText="1" indent="2"/>
    </xf>
    <xf numFmtId="0" fontId="9" fillId="0" borderId="98" xfId="0" applyFont="1" applyFill="1" applyBorder="1" applyAlignment="1" applyProtection="1">
      <alignment horizontal="left" vertical="center" wrapText="1" indent="2"/>
    </xf>
    <xf numFmtId="0" fontId="8" fillId="0" borderId="0" xfId="2" applyFont="1" applyFill="1" applyBorder="1" applyAlignment="1" applyProtection="1">
      <alignment horizontal="left" wrapText="1"/>
    </xf>
    <xf numFmtId="0" fontId="10" fillId="0" borderId="95" xfId="2" applyFont="1" applyBorder="1" applyAlignment="1" applyProtection="1">
      <alignment horizontal="center" vertical="center" wrapText="1"/>
    </xf>
    <xf numFmtId="0" fontId="10" fillId="0" borderId="96" xfId="2" applyFont="1" applyBorder="1" applyAlignment="1" applyProtection="1">
      <alignment horizontal="center" vertical="center" wrapText="1"/>
    </xf>
    <xf numFmtId="0" fontId="11" fillId="0" borderId="15" xfId="2" applyFont="1" applyBorder="1" applyAlignment="1" applyProtection="1">
      <alignment horizontal="center" wrapText="1"/>
    </xf>
    <xf numFmtId="0" fontId="11" fillId="0" borderId="97" xfId="2" applyFont="1" applyBorder="1" applyAlignment="1" applyProtection="1">
      <alignment horizontal="center" wrapText="1"/>
    </xf>
    <xf numFmtId="0" fontId="11" fillId="0" borderId="98" xfId="2" applyFont="1" applyBorder="1" applyAlignment="1" applyProtection="1">
      <alignment horizontal="center" wrapText="1"/>
    </xf>
    <xf numFmtId="0" fontId="6" fillId="0" borderId="15" xfId="2" applyFont="1" applyFill="1" applyBorder="1" applyAlignment="1" applyProtection="1">
      <alignment horizontal="left" vertical="center" wrapText="1"/>
    </xf>
    <xf numFmtId="0" fontId="6" fillId="0" borderId="97" xfId="2" applyFont="1" applyFill="1" applyBorder="1" applyAlignment="1" applyProtection="1">
      <alignment horizontal="left" vertical="center" wrapText="1"/>
    </xf>
    <xf numFmtId="0" fontId="6" fillId="0" borderId="98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8" fillId="0" borderId="97" xfId="2" applyFont="1" applyFill="1" applyBorder="1" applyAlignment="1" applyProtection="1">
      <alignment horizontal="left" vertical="center" wrapText="1"/>
    </xf>
    <xf numFmtId="0" fontId="8" fillId="0" borderId="98" xfId="2" applyFont="1" applyFill="1" applyBorder="1" applyAlignment="1" applyProtection="1">
      <alignment horizontal="left" vertical="center" wrapText="1"/>
    </xf>
    <xf numFmtId="0" fontId="9" fillId="0" borderId="15" xfId="2" applyFont="1" applyBorder="1" applyAlignment="1" applyProtection="1">
      <alignment horizontal="left" vertical="center" wrapText="1"/>
      <protection locked="0"/>
    </xf>
    <xf numFmtId="0" fontId="9" fillId="0" borderId="97" xfId="2" applyFont="1" applyBorder="1" applyAlignment="1" applyProtection="1">
      <alignment horizontal="left" vertical="center" wrapText="1"/>
      <protection locked="0"/>
    </xf>
    <xf numFmtId="0" fontId="9" fillId="0" borderId="98" xfId="2" applyFont="1" applyBorder="1" applyAlignment="1" applyProtection="1">
      <alignment horizontal="left" vertical="center" wrapText="1"/>
      <protection locked="0"/>
    </xf>
    <xf numFmtId="0" fontId="8" fillId="0" borderId="15" xfId="2" applyFont="1" applyFill="1" applyBorder="1" applyAlignment="1" applyProtection="1">
      <alignment vertical="center" wrapText="1"/>
    </xf>
    <xf numFmtId="0" fontId="8" fillId="0" borderId="97" xfId="2" applyFont="1" applyFill="1" applyBorder="1" applyAlignment="1" applyProtection="1">
      <alignment vertical="center" wrapText="1"/>
    </xf>
    <xf numFmtId="0" fontId="8" fillId="0" borderId="98" xfId="2" applyFont="1" applyFill="1" applyBorder="1" applyAlignment="1" applyProtection="1">
      <alignment vertical="center" wrapText="1"/>
    </xf>
    <xf numFmtId="0" fontId="9" fillId="0" borderId="99" xfId="2" applyFont="1" applyFill="1" applyBorder="1" applyAlignment="1" applyProtection="1">
      <alignment vertical="center" wrapText="1"/>
    </xf>
    <xf numFmtId="0" fontId="9" fillId="0" borderId="5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vertical="center" wrapText="1"/>
    </xf>
    <xf numFmtId="0" fontId="9" fillId="0" borderId="30" xfId="2" applyFont="1" applyFill="1" applyBorder="1" applyAlignment="1" applyProtection="1">
      <alignment horizontal="center" vertical="center" wrapText="1"/>
    </xf>
    <xf numFmtId="0" fontId="9" fillId="0" borderId="71" xfId="2" applyFont="1" applyFill="1" applyBorder="1" applyAlignment="1" applyProtection="1">
      <alignment horizontal="left" vertical="center" wrapText="1"/>
    </xf>
    <xf numFmtId="0" fontId="9" fillId="0" borderId="7" xfId="2" applyFont="1" applyFill="1" applyBorder="1" applyAlignment="1" applyProtection="1">
      <alignment horizontal="left" vertical="center" wrapText="1" indent="2"/>
    </xf>
    <xf numFmtId="0" fontId="9" fillId="0" borderId="20" xfId="2" applyFont="1" applyFill="1" applyBorder="1" applyAlignment="1" applyProtection="1">
      <alignment horizontal="left" vertical="center" wrapText="1" indent="2"/>
    </xf>
    <xf numFmtId="0" fontId="9" fillId="0" borderId="17" xfId="2" applyFont="1" applyFill="1" applyBorder="1" applyAlignment="1" applyProtection="1">
      <alignment horizontal="left" vertical="center" wrapText="1"/>
    </xf>
    <xf numFmtId="0" fontId="9" fillId="0" borderId="17" xfId="2" applyFont="1" applyFill="1" applyBorder="1" applyAlignment="1" applyProtection="1">
      <alignment horizontal="left" vertical="center" wrapText="1" indent="3"/>
    </xf>
    <xf numFmtId="0" fontId="9" fillId="0" borderId="71" xfId="2" applyFont="1" applyFill="1" applyBorder="1" applyAlignment="1" applyProtection="1">
      <alignment horizontal="left" vertical="center" wrapText="1" indent="3"/>
    </xf>
    <xf numFmtId="0" fontId="2" fillId="0" borderId="0" xfId="2" applyFont="1" applyAlignment="1" applyProtection="1">
      <alignment horizontal="left" wrapText="1"/>
    </xf>
    <xf numFmtId="0" fontId="1" fillId="0" borderId="0" xfId="2" applyAlignment="1" applyProtection="1">
      <alignment horizontal="left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left" vertical="center"/>
    </xf>
    <xf numFmtId="0" fontId="9" fillId="0" borderId="15" xfId="2" applyFont="1" applyFill="1" applyBorder="1" applyAlignment="1" applyProtection="1">
      <alignment horizontal="left" vertical="center" wrapText="1"/>
    </xf>
    <xf numFmtId="0" fontId="9" fillId="0" borderId="97" xfId="2" applyFont="1" applyFill="1" applyBorder="1" applyAlignment="1" applyProtection="1">
      <alignment horizontal="left" vertical="center" wrapText="1"/>
    </xf>
    <xf numFmtId="0" fontId="9" fillId="0" borderId="98" xfId="2" applyFont="1" applyFill="1" applyBorder="1" applyAlignment="1" applyProtection="1">
      <alignment horizontal="left" vertical="center" wrapText="1"/>
    </xf>
    <xf numFmtId="0" fontId="34" fillId="0" borderId="106" xfId="2" applyFont="1" applyBorder="1" applyAlignment="1" applyProtection="1">
      <alignment horizontal="center" wrapText="1"/>
    </xf>
    <xf numFmtId="0" fontId="34" fillId="0" borderId="107" xfId="2" applyFont="1" applyBorder="1" applyAlignment="1" applyProtection="1">
      <alignment horizontal="center" wrapText="1"/>
    </xf>
    <xf numFmtId="0" fontId="34" fillId="0" borderId="108" xfId="2" applyFont="1" applyBorder="1" applyAlignment="1" applyProtection="1">
      <alignment horizontal="center" wrapText="1"/>
    </xf>
    <xf numFmtId="0" fontId="34" fillId="0" borderId="109" xfId="2" applyFont="1" applyBorder="1" applyAlignment="1" applyProtection="1">
      <alignment horizontal="center" wrapText="1"/>
    </xf>
    <xf numFmtId="0" fontId="8" fillId="0" borderId="39" xfId="3" applyFont="1" applyBorder="1" applyAlignment="1" applyProtection="1">
      <alignment horizontal="center" vertical="center"/>
    </xf>
    <xf numFmtId="0" fontId="23" fillId="0" borderId="24" xfId="2" applyFont="1" applyFill="1" applyBorder="1" applyAlignment="1" applyProtection="1">
      <alignment horizontal="center" vertical="center" textRotation="90" wrapText="1"/>
      <protection locked="0"/>
    </xf>
    <xf numFmtId="0" fontId="23" fillId="0" borderId="17" xfId="2" applyFont="1" applyFill="1" applyBorder="1" applyAlignment="1" applyProtection="1">
      <alignment horizontal="center" vertical="center" textRotation="90" wrapText="1"/>
      <protection locked="0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8" fillId="0" borderId="34" xfId="2" applyFont="1" applyFill="1" applyBorder="1" applyAlignment="1" applyProtection="1">
      <alignment vertical="center" wrapText="1"/>
    </xf>
    <xf numFmtId="0" fontId="9" fillId="0" borderId="9" xfId="2" applyFont="1" applyFill="1" applyBorder="1" applyAlignment="1" applyProtection="1">
      <alignment vertical="center" wrapText="1"/>
    </xf>
    <xf numFmtId="0" fontId="8" fillId="0" borderId="31" xfId="2" applyFont="1" applyFill="1" applyBorder="1" applyAlignment="1" applyProtection="1">
      <alignment vertical="center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8" xfId="2" applyFont="1" applyFill="1" applyBorder="1" applyAlignment="1" applyProtection="1">
      <alignment horizontal="center" vertical="center" textRotation="90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8" fillId="0" borderId="14" xfId="2" applyFont="1" applyFill="1" applyBorder="1" applyAlignment="1" applyProtection="1">
      <alignment vertical="center" wrapText="1"/>
    </xf>
    <xf numFmtId="0" fontId="24" fillId="0" borderId="24" xfId="2" applyFont="1" applyFill="1" applyBorder="1" applyAlignment="1" applyProtection="1">
      <alignment horizontal="center" vertical="center" textRotation="90" wrapText="1"/>
    </xf>
    <xf numFmtId="0" fontId="24" fillId="0" borderId="17" xfId="2" applyFont="1" applyFill="1" applyBorder="1" applyAlignment="1" applyProtection="1">
      <alignment horizontal="center" vertical="center" textRotation="90" wrapText="1"/>
    </xf>
    <xf numFmtId="0" fontId="9" fillId="0" borderId="12" xfId="2" applyFont="1" applyFill="1" applyBorder="1" applyAlignment="1" applyProtection="1">
      <alignment horizontal="left" vertical="center" wrapText="1" indent="2"/>
    </xf>
    <xf numFmtId="0" fontId="9" fillId="0" borderId="16" xfId="2" applyFont="1" applyFill="1" applyBorder="1" applyAlignment="1" applyProtection="1">
      <alignment horizontal="left" vertical="center" wrapText="1" indent="2"/>
    </xf>
    <xf numFmtId="0" fontId="9" fillId="0" borderId="13" xfId="2" applyFont="1" applyFill="1" applyBorder="1" applyAlignment="1" applyProtection="1">
      <alignment horizontal="left" vertical="center" wrapText="1" indent="2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8" xfId="2" applyFont="1" applyBorder="1" applyProtection="1"/>
    <xf numFmtId="0" fontId="1" fillId="0" borderId="35" xfId="2" applyFont="1" applyBorder="1" applyProtection="1"/>
    <xf numFmtId="0" fontId="9" fillId="0" borderId="1" xfId="2" applyFont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9" fillId="0" borderId="22" xfId="2" applyFont="1" applyBorder="1" applyAlignment="1" applyProtection="1">
      <alignment horizontal="center" vertical="center" wrapText="1"/>
    </xf>
    <xf numFmtId="0" fontId="11" fillId="0" borderId="17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center" vertical="center" wrapText="1"/>
    </xf>
    <xf numFmtId="0" fontId="8" fillId="0" borderId="24" xfId="2" applyFont="1" applyFill="1" applyBorder="1" applyAlignment="1" applyProtection="1">
      <alignment horizontal="center" vertical="center" textRotation="90" wrapText="1"/>
    </xf>
    <xf numFmtId="0" fontId="8" fillId="0" borderId="17" xfId="2" applyFont="1" applyFill="1" applyBorder="1" applyAlignment="1" applyProtection="1">
      <alignment horizontal="center" vertical="center" textRotation="90" wrapText="1"/>
    </xf>
    <xf numFmtId="0" fontId="8" fillId="0" borderId="30" xfId="2" applyFont="1" applyFill="1" applyBorder="1" applyAlignment="1" applyProtection="1">
      <alignment horizontal="center" vertical="center" textRotation="90" wrapText="1"/>
    </xf>
    <xf numFmtId="0" fontId="8" fillId="0" borderId="25" xfId="2" applyFont="1" applyFill="1" applyBorder="1" applyAlignment="1" applyProtection="1">
      <alignment vertical="center" wrapText="1"/>
    </xf>
    <xf numFmtId="0" fontId="8" fillId="0" borderId="26" xfId="2" applyFont="1" applyFill="1" applyBorder="1" applyAlignment="1" applyProtection="1">
      <alignment vertical="center" wrapText="1"/>
    </xf>
    <xf numFmtId="0" fontId="8" fillId="0" borderId="27" xfId="2" applyFont="1" applyFill="1" applyBorder="1" applyAlignment="1" applyProtection="1">
      <alignment vertical="center" wrapText="1"/>
    </xf>
    <xf numFmtId="0" fontId="9" fillId="0" borderId="12" xfId="2" applyFont="1" applyFill="1" applyBorder="1" applyAlignment="1" applyProtection="1">
      <alignment vertical="center" wrapText="1"/>
    </xf>
    <xf numFmtId="0" fontId="9" fillId="0" borderId="13" xfId="2" applyFont="1" applyFill="1" applyBorder="1" applyAlignment="1" applyProtection="1">
      <alignment vertical="center" wrapText="1"/>
    </xf>
    <xf numFmtId="0" fontId="9" fillId="0" borderId="11" xfId="2" applyFont="1" applyFill="1" applyBorder="1" applyAlignment="1" applyProtection="1">
      <alignment horizontal="left" vertical="center" wrapText="1"/>
    </xf>
    <xf numFmtId="0" fontId="9" fillId="0" borderId="29" xfId="2" applyFont="1" applyFill="1" applyBorder="1" applyAlignment="1" applyProtection="1">
      <alignment horizontal="left" vertical="center" wrapText="1"/>
    </xf>
    <xf numFmtId="0" fontId="9" fillId="0" borderId="14" xfId="2" applyFont="1" applyFill="1" applyBorder="1" applyAlignment="1" applyProtection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1" fillId="0" borderId="0" xfId="3" quotePrefix="1" applyFont="1" applyAlignment="1" applyProtection="1">
      <alignment horizontal="left" vertical="center" wrapText="1"/>
    </xf>
    <xf numFmtId="0" fontId="9" fillId="0" borderId="57" xfId="3" applyFont="1" applyBorder="1" applyAlignment="1" applyProtection="1">
      <alignment horizontal="center" vertical="center" wrapText="1"/>
    </xf>
    <xf numFmtId="0" fontId="9" fillId="0" borderId="58" xfId="3" applyFont="1" applyBorder="1" applyAlignment="1" applyProtection="1">
      <alignment horizontal="center" vertical="center" wrapText="1"/>
    </xf>
    <xf numFmtId="0" fontId="9" fillId="0" borderId="59" xfId="3" applyFont="1" applyBorder="1" applyAlignment="1" applyProtection="1">
      <alignment horizontal="center" vertical="center" wrapText="1"/>
    </xf>
    <xf numFmtId="0" fontId="6" fillId="4" borderId="48" xfId="3" applyFont="1" applyFill="1" applyBorder="1" applyAlignment="1" applyProtection="1">
      <alignment horizontal="center" vertical="center" wrapText="1"/>
    </xf>
    <xf numFmtId="0" fontId="6" fillId="4" borderId="49" xfId="3" applyFont="1" applyFill="1" applyBorder="1" applyAlignment="1" applyProtection="1">
      <alignment horizontal="center" vertical="center" wrapText="1"/>
    </xf>
    <xf numFmtId="0" fontId="6" fillId="4" borderId="62" xfId="3" applyFont="1" applyFill="1" applyBorder="1" applyAlignment="1" applyProtection="1">
      <alignment horizontal="center" vertical="center" wrapText="1"/>
    </xf>
    <xf numFmtId="0" fontId="8" fillId="0" borderId="63" xfId="3" applyFont="1" applyBorder="1" applyAlignment="1" applyProtection="1">
      <alignment horizontal="left" vertical="center" wrapText="1"/>
    </xf>
    <xf numFmtId="0" fontId="8" fillId="0" borderId="55" xfId="3" applyFont="1" applyBorder="1" applyAlignment="1" applyProtection="1">
      <alignment horizontal="left" vertical="center" wrapText="1"/>
    </xf>
    <xf numFmtId="0" fontId="0" fillId="0" borderId="63" xfId="3" applyFont="1" applyBorder="1" applyAlignment="1" applyProtection="1">
      <alignment horizontal="center" vertical="center"/>
    </xf>
    <xf numFmtId="0" fontId="27" fillId="0" borderId="63" xfId="3" applyFont="1" applyBorder="1" applyAlignment="1" applyProtection="1">
      <alignment horizontal="center" vertical="center"/>
    </xf>
    <xf numFmtId="0" fontId="27" fillId="0" borderId="66" xfId="3" applyFont="1" applyBorder="1" applyAlignment="1" applyProtection="1">
      <alignment horizontal="center" vertical="center"/>
    </xf>
    <xf numFmtId="0" fontId="9" fillId="0" borderId="55" xfId="3" applyFont="1" applyBorder="1" applyAlignment="1" applyProtection="1">
      <alignment horizontal="left" vertical="center" wrapText="1" indent="1"/>
    </xf>
    <xf numFmtId="0" fontId="8" fillId="0" borderId="67" xfId="3" applyFont="1" applyBorder="1" applyAlignment="1" applyProtection="1">
      <alignment horizontal="left" vertical="center" wrapText="1"/>
    </xf>
    <xf numFmtId="49" fontId="6" fillId="0" borderId="0" xfId="3" applyNumberFormat="1" applyFont="1" applyBorder="1" applyAlignment="1" applyProtection="1">
      <alignment horizontal="left" vertical="center" wrapText="1"/>
    </xf>
    <xf numFmtId="0" fontId="9" fillId="0" borderId="41" xfId="3" applyFont="1" applyBorder="1" applyAlignment="1" applyProtection="1">
      <alignment horizontal="center" vertical="center" wrapText="1"/>
    </xf>
    <xf numFmtId="0" fontId="9" fillId="0" borderId="42" xfId="3" applyFont="1" applyBorder="1" applyAlignment="1" applyProtection="1">
      <alignment horizontal="center" vertical="center" wrapText="1"/>
    </xf>
    <xf numFmtId="0" fontId="9" fillId="0" borderId="43" xfId="3" applyFont="1" applyBorder="1" applyAlignment="1" applyProtection="1">
      <alignment horizontal="center" vertical="center" wrapText="1"/>
    </xf>
    <xf numFmtId="0" fontId="9" fillId="0" borderId="48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0" fontId="9" fillId="0" borderId="50" xfId="3" applyFont="1" applyBorder="1" applyAlignment="1" applyProtection="1">
      <alignment horizontal="center" vertical="center" wrapText="1"/>
    </xf>
    <xf numFmtId="0" fontId="9" fillId="0" borderId="44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9" fillId="0" borderId="45" xfId="3" applyFont="1" applyFill="1" applyBorder="1" applyAlignment="1" applyProtection="1">
      <alignment horizontal="center" vertical="center" wrapText="1"/>
    </xf>
    <xf numFmtId="0" fontId="9" fillId="0" borderId="52" xfId="3" applyFont="1" applyFill="1" applyBorder="1" applyAlignment="1" applyProtection="1">
      <alignment horizontal="center" vertical="center" wrapText="1"/>
    </xf>
    <xf numFmtId="0" fontId="9" fillId="0" borderId="46" xfId="3" applyFont="1" applyFill="1" applyBorder="1" applyAlignment="1" applyProtection="1">
      <alignment horizontal="left" vertical="center" wrapText="1"/>
    </xf>
    <xf numFmtId="0" fontId="9" fillId="0" borderId="47" xfId="3" applyFont="1" applyFill="1" applyBorder="1" applyAlignment="1" applyProtection="1">
      <alignment horizontal="left" vertical="center" wrapText="1"/>
    </xf>
    <xf numFmtId="0" fontId="9" fillId="0" borderId="53" xfId="3" applyFont="1" applyBorder="1" applyAlignment="1" applyProtection="1">
      <alignment horizontal="center" vertical="center" wrapText="1"/>
    </xf>
    <xf numFmtId="0" fontId="9" fillId="0" borderId="54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166" fontId="16" fillId="0" borderId="9" xfId="1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165" fontId="16" fillId="0" borderId="9" xfId="1" applyFont="1" applyBorder="1" applyAlignment="1" applyProtection="1">
      <alignment horizontal="center"/>
    </xf>
    <xf numFmtId="0" fontId="9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3" applyFont="1" applyBorder="1" applyAlignment="1" applyProtection="1">
      <alignment horizontal="center" wrapText="1"/>
      <protection locked="0"/>
    </xf>
    <xf numFmtId="0" fontId="32" fillId="0" borderId="0" xfId="3" applyFont="1" applyBorder="1" applyAlignment="1" applyProtection="1">
      <alignment horizontal="center"/>
      <protection locked="0"/>
    </xf>
    <xf numFmtId="0" fontId="9" fillId="0" borderId="89" xfId="3" applyFont="1" applyFill="1" applyBorder="1" applyAlignment="1" applyProtection="1">
      <alignment horizontal="left" vertical="center" wrapText="1"/>
    </xf>
    <xf numFmtId="0" fontId="9" fillId="0" borderId="90" xfId="3" applyFont="1" applyFill="1" applyBorder="1" applyAlignment="1" applyProtection="1">
      <alignment horizontal="left" vertical="center" wrapText="1"/>
    </xf>
    <xf numFmtId="0" fontId="9" fillId="0" borderId="89" xfId="3" applyFont="1" applyFill="1" applyBorder="1" applyAlignment="1" applyProtection="1">
      <alignment horizontal="left" vertical="center" wrapText="1" indent="2"/>
    </xf>
    <xf numFmtId="0" fontId="9" fillId="0" borderId="90" xfId="3" applyFont="1" applyFill="1" applyBorder="1" applyAlignment="1" applyProtection="1">
      <alignment horizontal="left" vertical="center" wrapText="1" indent="2"/>
    </xf>
    <xf numFmtId="0" fontId="9" fillId="0" borderId="91" xfId="3" applyFont="1" applyFill="1" applyBorder="1" applyAlignment="1" applyProtection="1">
      <alignment horizontal="left" vertical="center" wrapText="1"/>
    </xf>
    <xf numFmtId="0" fontId="9" fillId="0" borderId="92" xfId="3" applyFont="1" applyFill="1" applyBorder="1" applyAlignment="1" applyProtection="1">
      <alignment horizontal="left" vertical="center" wrapText="1"/>
    </xf>
    <xf numFmtId="0" fontId="9" fillId="0" borderId="17" xfId="3" applyFont="1" applyBorder="1" applyAlignment="1" applyProtection="1">
      <alignment horizontal="center" vertical="center" wrapText="1"/>
    </xf>
    <xf numFmtId="0" fontId="9" fillId="0" borderId="30" xfId="3" applyFont="1" applyBorder="1" applyAlignment="1" applyProtection="1">
      <alignment horizontal="center" vertical="center" wrapText="1"/>
    </xf>
    <xf numFmtId="0" fontId="9" fillId="0" borderId="74" xfId="3" applyFont="1" applyFill="1" applyBorder="1" applyAlignment="1" applyProtection="1">
      <alignment horizontal="left" vertical="center" wrapText="1"/>
    </xf>
    <xf numFmtId="0" fontId="9" fillId="0" borderId="81" xfId="3" applyFont="1" applyFill="1" applyBorder="1" applyAlignment="1" applyProtection="1">
      <alignment horizontal="left" vertical="center" wrapText="1"/>
    </xf>
    <xf numFmtId="0" fontId="9" fillId="0" borderId="82" xfId="3" applyFont="1" applyFill="1" applyBorder="1" applyAlignment="1" applyProtection="1">
      <alignment horizontal="left" vertical="center" wrapText="1"/>
    </xf>
    <xf numFmtId="0" fontId="9" fillId="0" borderId="83" xfId="3" applyFont="1" applyFill="1" applyBorder="1" applyAlignment="1" applyProtection="1">
      <alignment horizontal="left" vertical="center" wrapText="1"/>
    </xf>
    <xf numFmtId="0" fontId="9" fillId="0" borderId="84" xfId="3" applyFont="1" applyFill="1" applyBorder="1" applyAlignment="1" applyProtection="1">
      <alignment horizontal="left" vertical="center" wrapText="1" indent="4"/>
    </xf>
    <xf numFmtId="0" fontId="9" fillId="0" borderId="85" xfId="3" applyFont="1" applyFill="1" applyBorder="1" applyAlignment="1" applyProtection="1">
      <alignment horizontal="left" vertical="center" wrapText="1" indent="4"/>
    </xf>
    <xf numFmtId="0" fontId="9" fillId="0" borderId="86" xfId="3" applyFont="1" applyFill="1" applyBorder="1" applyAlignment="1" applyProtection="1">
      <alignment horizontal="left" vertical="center" wrapText="1" indent="4"/>
    </xf>
    <xf numFmtId="0" fontId="9" fillId="0" borderId="72" xfId="3" applyFont="1" applyBorder="1" applyAlignment="1" applyProtection="1">
      <alignment horizontal="left" vertical="center" wrapText="1"/>
    </xf>
    <xf numFmtId="0" fontId="9" fillId="0" borderId="82" xfId="3" applyFont="1" applyBorder="1" applyAlignment="1" applyProtection="1">
      <alignment horizontal="left" vertical="center" wrapText="1"/>
    </xf>
    <xf numFmtId="0" fontId="9" fillId="0" borderId="105" xfId="3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 wrapText="1"/>
    </xf>
    <xf numFmtId="0" fontId="9" fillId="0" borderId="37" xfId="3" applyFont="1" applyBorder="1" applyAlignment="1" applyProtection="1">
      <alignment horizontal="center" vertical="center" wrapText="1"/>
    </xf>
    <xf numFmtId="0" fontId="9" fillId="0" borderId="85" xfId="3" applyFont="1" applyBorder="1" applyAlignment="1" applyProtection="1">
      <alignment horizontal="left" vertical="center" wrapText="1"/>
    </xf>
    <xf numFmtId="0" fontId="9" fillId="0" borderId="86" xfId="3" applyFont="1" applyBorder="1" applyAlignment="1" applyProtection="1">
      <alignment horizontal="left" vertical="center" wrapText="1"/>
    </xf>
    <xf numFmtId="0" fontId="9" fillId="0" borderId="76" xfId="3" applyFont="1" applyBorder="1" applyAlignment="1" applyProtection="1">
      <alignment horizontal="left" vertical="center" wrapText="1"/>
    </xf>
    <xf numFmtId="0" fontId="9" fillId="0" borderId="77" xfId="3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0" fontId="9" fillId="0" borderId="75" xfId="3" applyFont="1" applyBorder="1" applyAlignment="1" applyProtection="1">
      <alignment horizontal="left" vertical="center" wrapText="1"/>
    </xf>
    <xf numFmtId="0" fontId="9" fillId="0" borderId="76" xfId="3" applyFont="1" applyBorder="1" applyAlignment="1" applyProtection="1">
      <alignment horizontal="center" vertical="center" wrapText="1"/>
    </xf>
    <xf numFmtId="0" fontId="9" fillId="0" borderId="77" xfId="3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left" wrapText="1"/>
    </xf>
    <xf numFmtId="0" fontId="11" fillId="0" borderId="83" xfId="3" applyFont="1" applyBorder="1" applyAlignment="1" applyProtection="1">
      <alignment horizontal="center" vertical="top" wrapText="1"/>
    </xf>
    <xf numFmtId="0" fontId="11" fillId="0" borderId="82" xfId="3" applyFont="1" applyBorder="1" applyAlignment="1" applyProtection="1">
      <alignment horizontal="center" vertical="top" wrapText="1"/>
    </xf>
    <xf numFmtId="0" fontId="9" fillId="0" borderId="83" xfId="3" applyFont="1" applyBorder="1" applyAlignment="1" applyProtection="1">
      <alignment horizontal="left" vertical="center" wrapText="1"/>
    </xf>
    <xf numFmtId="0" fontId="9" fillId="0" borderId="72" xfId="3" applyFont="1" applyBorder="1" applyAlignment="1" applyProtection="1">
      <alignment horizontal="center" vertical="center" wrapText="1"/>
    </xf>
    <xf numFmtId="0" fontId="9" fillId="0" borderId="73" xfId="3" applyFont="1" applyBorder="1" applyAlignment="1" applyProtection="1">
      <alignment horizontal="center" vertical="center" wrapText="1"/>
    </xf>
    <xf numFmtId="0" fontId="9" fillId="0" borderId="74" xfId="3" applyFont="1" applyBorder="1" applyAlignment="1" applyProtection="1">
      <alignment horizontal="center" vertical="center" wrapText="1"/>
    </xf>
    <xf numFmtId="0" fontId="9" fillId="0" borderId="53" xfId="3" applyFont="1" applyBorder="1" applyAlignment="1" applyProtection="1">
      <alignment horizontal="left" vertical="center" wrapText="1"/>
    </xf>
    <xf numFmtId="0" fontId="9" fillId="0" borderId="89" xfId="3" applyFont="1" applyBorder="1" applyAlignment="1" applyProtection="1">
      <alignment horizontal="left" vertical="center" wrapText="1"/>
    </xf>
    <xf numFmtId="0" fontId="9" fillId="0" borderId="90" xfId="3" applyFont="1" applyBorder="1" applyAlignment="1" applyProtection="1">
      <alignment horizontal="left" vertical="center" wrapText="1"/>
    </xf>
  </cellXfs>
  <cellStyles count="4">
    <cellStyle name="Dziesiętny" xfId="1" builtinId="3"/>
    <cellStyle name="Excel Built-in Normal" xfId="3" xr:uid="{00000000-0005-0000-0000-000001000000}"/>
    <cellStyle name="Normalny" xfId="0" builtinId="0"/>
    <cellStyle name="Normalny 2" xfId="2" xr:uid="{00000000-0005-0000-0000-000003000000}"/>
  </cellStyles>
  <dxfs count="39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3" name="AutoShap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4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7" name="AutoShape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3" name="AutoShape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2" name="AutoShape 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3" name="AutoShape 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4" name="AutoShap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7" name="AutoShape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8" name="AutoShap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2" name="AutoShape 1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3" name="AutoShape 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4" name="AutoShap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49" name="AutoShape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2" name="AutoShape 1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3" name="AutoShape 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4" name="AutoShap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85725</xdr:colOff>
      <xdr:row>38</xdr:row>
      <xdr:rowOff>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0" name="AutoShape 1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2" name="AutoShape 1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0" name="AutoShape 1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6" name="AutoShape 1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3" name="AutoShape 1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4" name="AutoShape 8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5" name="AutoShape 6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8" name="AutoShape 1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69" name="AutoShape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0" name="AutoShape 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1" name="AutoShape 6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50</xdr:row>
      <xdr:rowOff>95250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782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514350</xdr:colOff>
      <xdr:row>41</xdr:row>
      <xdr:rowOff>142875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Users\a.jarzembska\Desktop\plan%20ministeria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9"/>
  <dimension ref="A1:G96"/>
  <sheetViews>
    <sheetView tabSelected="1" topLeftCell="A13" zoomScaleNormal="100" workbookViewId="0">
      <selection activeCell="E80" sqref="E80"/>
    </sheetView>
  </sheetViews>
  <sheetFormatPr defaultRowHeight="12.75"/>
  <cols>
    <col min="1" max="2" width="8.7109375" customWidth="1"/>
    <col min="3" max="3" width="64.85546875" customWidth="1"/>
    <col min="4" max="4" width="8.7109375" customWidth="1"/>
    <col min="5" max="5" width="16.85546875" customWidth="1"/>
    <col min="6" max="6" width="11.28515625" customWidth="1"/>
    <col min="7" max="7" width="16.28515625" customWidth="1"/>
    <col min="8" max="1024" width="8.7109375" customWidth="1"/>
  </cols>
  <sheetData>
    <row r="1" spans="1:5" ht="39.75" customHeight="1">
      <c r="A1" s="218" t="s">
        <v>0</v>
      </c>
      <c r="B1" s="218"/>
      <c r="C1" s="218"/>
      <c r="D1" s="227" t="s">
        <v>179</v>
      </c>
      <c r="E1" s="228"/>
    </row>
    <row r="2" spans="1:5" ht="20.25" customHeight="1">
      <c r="A2" s="219" t="s">
        <v>1</v>
      </c>
      <c r="B2" s="219"/>
      <c r="C2" s="219"/>
      <c r="D2" s="229"/>
      <c r="E2" s="230"/>
    </row>
    <row r="3" spans="1:5" ht="18" customHeight="1">
      <c r="A3" s="220"/>
      <c r="B3" s="220"/>
      <c r="C3" s="220"/>
      <c r="D3" s="220"/>
      <c r="E3" s="220"/>
    </row>
    <row r="4" spans="1:5" ht="12.75" customHeight="1">
      <c r="A4" s="221"/>
      <c r="B4" s="221"/>
      <c r="C4" s="221"/>
      <c r="D4" s="221"/>
      <c r="E4" s="221"/>
    </row>
    <row r="5" spans="1:5" ht="20.25" customHeight="1">
      <c r="A5" s="222" t="s">
        <v>2</v>
      </c>
      <c r="B5" s="222"/>
      <c r="C5" s="222"/>
      <c r="D5" s="222"/>
      <c r="E5" s="222"/>
    </row>
    <row r="6" spans="1:5" ht="18.75">
      <c r="A6" s="3"/>
      <c r="B6" s="3"/>
      <c r="C6" s="3"/>
      <c r="D6" s="3"/>
      <c r="E6" s="4"/>
    </row>
    <row r="7" spans="1:5" ht="15.75">
      <c r="A7" s="223" t="s">
        <v>3</v>
      </c>
      <c r="B7" s="223"/>
      <c r="C7" s="223"/>
      <c r="D7" s="223"/>
      <c r="E7" s="2"/>
    </row>
    <row r="8" spans="1:5" ht="16.5" thickBot="1">
      <c r="A8" s="5" t="s">
        <v>4</v>
      </c>
      <c r="B8" s="6"/>
      <c r="C8" s="6"/>
      <c r="D8" s="1"/>
      <c r="E8" s="2"/>
    </row>
    <row r="9" spans="1:5" ht="31.5" customHeight="1">
      <c r="A9" s="191" t="s">
        <v>5</v>
      </c>
      <c r="B9" s="192"/>
      <c r="C9" s="192"/>
      <c r="D9" s="192"/>
      <c r="E9" s="7" t="s">
        <v>6</v>
      </c>
    </row>
    <row r="10" spans="1:5" ht="15">
      <c r="A10" s="193">
        <v>1</v>
      </c>
      <c r="B10" s="194"/>
      <c r="C10" s="194"/>
      <c r="D10" s="195"/>
      <c r="E10" s="134">
        <v>2</v>
      </c>
    </row>
    <row r="11" spans="1:5" ht="24" customHeight="1">
      <c r="A11" s="196" t="s">
        <v>7</v>
      </c>
      <c r="B11" s="197"/>
      <c r="C11" s="198"/>
      <c r="D11" s="135" t="s">
        <v>8</v>
      </c>
      <c r="E11" s="136">
        <f>E12+E28</f>
        <v>159074.1</v>
      </c>
    </row>
    <row r="12" spans="1:5" ht="31.5" customHeight="1">
      <c r="A12" s="199" t="s">
        <v>9</v>
      </c>
      <c r="B12" s="200"/>
      <c r="C12" s="201"/>
      <c r="D12" s="135" t="s">
        <v>10</v>
      </c>
      <c r="E12" s="137">
        <f>E13+E24+E23+E22+E20+E19+E18+E16+E15+E14+E26+E27</f>
        <v>152302.30000000002</v>
      </c>
    </row>
    <row r="13" spans="1:5" ht="24" customHeight="1">
      <c r="A13" s="224" t="s">
        <v>11</v>
      </c>
      <c r="B13" s="225"/>
      <c r="C13" s="226"/>
      <c r="D13" s="135" t="s">
        <v>12</v>
      </c>
      <c r="E13" s="138">
        <v>115900.2</v>
      </c>
    </row>
    <row r="14" spans="1:5" ht="24" customHeight="1">
      <c r="A14" s="215" t="s">
        <v>13</v>
      </c>
      <c r="B14" s="212"/>
      <c r="C14" s="212"/>
      <c r="D14" s="139" t="s">
        <v>14</v>
      </c>
      <c r="E14" s="12">
        <v>1977.1</v>
      </c>
    </row>
    <row r="15" spans="1:5" ht="24" customHeight="1">
      <c r="A15" s="215" t="s">
        <v>15</v>
      </c>
      <c r="B15" s="212"/>
      <c r="C15" s="212"/>
      <c r="D15" s="139" t="s">
        <v>16</v>
      </c>
      <c r="E15" s="12">
        <v>0</v>
      </c>
    </row>
    <row r="16" spans="1:5" ht="24" customHeight="1">
      <c r="A16" s="215" t="s">
        <v>17</v>
      </c>
      <c r="B16" s="212"/>
      <c r="C16" s="212"/>
      <c r="D16" s="139" t="s">
        <v>18</v>
      </c>
      <c r="E16" s="12">
        <f>8800-80</f>
        <v>8720</v>
      </c>
    </row>
    <row r="17" spans="1:5" ht="24" customHeight="1">
      <c r="A17" s="216" t="s">
        <v>19</v>
      </c>
      <c r="B17" s="217"/>
      <c r="C17" s="217"/>
      <c r="D17" s="139" t="s">
        <v>20</v>
      </c>
      <c r="E17" s="12">
        <v>6900</v>
      </c>
    </row>
    <row r="18" spans="1:5" ht="24" customHeight="1">
      <c r="A18" s="215" t="s">
        <v>21</v>
      </c>
      <c r="B18" s="212"/>
      <c r="C18" s="212"/>
      <c r="D18" s="135" t="s">
        <v>22</v>
      </c>
      <c r="E18" s="12">
        <v>1069.2</v>
      </c>
    </row>
    <row r="19" spans="1:5" ht="24" customHeight="1">
      <c r="A19" s="215" t="s">
        <v>23</v>
      </c>
      <c r="B19" s="212"/>
      <c r="C19" s="212"/>
      <c r="D19" s="135" t="s">
        <v>24</v>
      </c>
      <c r="E19" s="12">
        <v>3237.1</v>
      </c>
    </row>
    <row r="20" spans="1:5" ht="33" customHeight="1">
      <c r="A20" s="215" t="s">
        <v>25</v>
      </c>
      <c r="B20" s="212"/>
      <c r="C20" s="212"/>
      <c r="D20" s="135" t="s">
        <v>26</v>
      </c>
      <c r="E20" s="12">
        <v>9358.4</v>
      </c>
    </row>
    <row r="21" spans="1:5" ht="24" customHeight="1">
      <c r="A21" s="216" t="s">
        <v>27</v>
      </c>
      <c r="B21" s="217"/>
      <c r="C21" s="217"/>
      <c r="D21" s="139" t="s">
        <v>28</v>
      </c>
      <c r="E21" s="12">
        <v>3635.7</v>
      </c>
    </row>
    <row r="22" spans="1:5" ht="24" customHeight="1">
      <c r="A22" s="215" t="s">
        <v>29</v>
      </c>
      <c r="B22" s="212"/>
      <c r="C22" s="212"/>
      <c r="D22" s="139" t="s">
        <v>30</v>
      </c>
      <c r="E22" s="12">
        <v>50</v>
      </c>
    </row>
    <row r="23" spans="1:5" ht="33.75" customHeight="1">
      <c r="A23" s="215" t="s">
        <v>31</v>
      </c>
      <c r="B23" s="212"/>
      <c r="C23" s="212"/>
      <c r="D23" s="139" t="s">
        <v>32</v>
      </c>
      <c r="E23" s="12">
        <v>2369.6999999999998</v>
      </c>
    </row>
    <row r="24" spans="1:5" ht="24" customHeight="1">
      <c r="A24" s="215" t="s">
        <v>33</v>
      </c>
      <c r="B24" s="212"/>
      <c r="C24" s="212"/>
      <c r="D24" s="139" t="s">
        <v>34</v>
      </c>
      <c r="E24" s="12">
        <f>5948.3+3292.3+280</f>
        <v>9520.6</v>
      </c>
    </row>
    <row r="25" spans="1:5" ht="24" customHeight="1">
      <c r="A25" s="216" t="s">
        <v>35</v>
      </c>
      <c r="B25" s="217"/>
      <c r="C25" s="217"/>
      <c r="D25" s="139" t="s">
        <v>36</v>
      </c>
      <c r="E25" s="12">
        <v>1610.8</v>
      </c>
    </row>
    <row r="26" spans="1:5" ht="24" customHeight="1">
      <c r="A26" s="202" t="s">
        <v>37</v>
      </c>
      <c r="B26" s="203"/>
      <c r="C26" s="204"/>
      <c r="D26" s="139" t="s">
        <v>38</v>
      </c>
      <c r="E26" s="12">
        <v>0</v>
      </c>
    </row>
    <row r="27" spans="1:5" ht="24" customHeight="1">
      <c r="A27" s="202" t="s">
        <v>39</v>
      </c>
      <c r="B27" s="203"/>
      <c r="C27" s="204"/>
      <c r="D27" s="139" t="s">
        <v>40</v>
      </c>
      <c r="E27" s="12">
        <v>100</v>
      </c>
    </row>
    <row r="28" spans="1:5" ht="24" customHeight="1">
      <c r="A28" s="205" t="s">
        <v>41</v>
      </c>
      <c r="B28" s="206"/>
      <c r="C28" s="207"/>
      <c r="D28" s="139" t="s">
        <v>42</v>
      </c>
      <c r="E28" s="140">
        <f>E29+E30</f>
        <v>6771.8</v>
      </c>
    </row>
    <row r="29" spans="1:5" ht="24" customHeight="1">
      <c r="A29" s="168" t="s">
        <v>43</v>
      </c>
      <c r="B29" s="173"/>
      <c r="C29" s="174"/>
      <c r="D29" s="139" t="s">
        <v>44</v>
      </c>
      <c r="E29" s="12">
        <v>5</v>
      </c>
    </row>
    <row r="30" spans="1:5" ht="24" customHeight="1">
      <c r="A30" s="208" t="s">
        <v>45</v>
      </c>
      <c r="B30" s="209"/>
      <c r="C30" s="210"/>
      <c r="D30" s="139" t="s">
        <v>46</v>
      </c>
      <c r="E30" s="141">
        <f>E31+E32</f>
        <v>6766.8</v>
      </c>
    </row>
    <row r="31" spans="1:5" ht="24" customHeight="1">
      <c r="A31" s="171" t="s">
        <v>47</v>
      </c>
      <c r="B31" s="212" t="s">
        <v>48</v>
      </c>
      <c r="C31" s="212"/>
      <c r="D31" s="139" t="s">
        <v>49</v>
      </c>
      <c r="E31" s="12">
        <v>1147.7</v>
      </c>
    </row>
    <row r="32" spans="1:5" ht="24" customHeight="1">
      <c r="A32" s="171"/>
      <c r="B32" s="212" t="s">
        <v>50</v>
      </c>
      <c r="C32" s="212"/>
      <c r="D32" s="8" t="s">
        <v>51</v>
      </c>
      <c r="E32" s="12">
        <f>E33+300</f>
        <v>5619.1</v>
      </c>
    </row>
    <row r="33" spans="1:7" ht="54.75" customHeight="1" thickBot="1">
      <c r="A33" s="211"/>
      <c r="B33" s="213" t="s">
        <v>52</v>
      </c>
      <c r="C33" s="214"/>
      <c r="D33" s="142">
        <v>23</v>
      </c>
      <c r="E33" s="143">
        <v>5319.1</v>
      </c>
      <c r="G33" s="9"/>
    </row>
    <row r="34" spans="1:7" ht="24" customHeight="1">
      <c r="A34" s="190"/>
      <c r="B34" s="190"/>
      <c r="C34" s="190"/>
      <c r="D34" s="10"/>
      <c r="E34" s="2"/>
    </row>
    <row r="35" spans="1:7" ht="15.75" customHeight="1">
      <c r="A35" s="190" t="s">
        <v>53</v>
      </c>
      <c r="B35" s="190"/>
      <c r="C35" s="190"/>
      <c r="D35" s="190"/>
      <c r="E35" s="2"/>
    </row>
    <row r="36" spans="1:7" ht="16.5" thickBot="1">
      <c r="A36" s="133"/>
      <c r="B36" s="133"/>
      <c r="C36" s="133"/>
      <c r="D36" s="133"/>
      <c r="E36" s="2"/>
    </row>
    <row r="37" spans="1:7" ht="31.5" customHeight="1">
      <c r="A37" s="191" t="s">
        <v>5</v>
      </c>
      <c r="B37" s="192"/>
      <c r="C37" s="192"/>
      <c r="D37" s="192"/>
      <c r="E37" s="7" t="s">
        <v>6</v>
      </c>
    </row>
    <row r="38" spans="1:7" ht="15">
      <c r="A38" s="193">
        <v>1</v>
      </c>
      <c r="B38" s="194"/>
      <c r="C38" s="194"/>
      <c r="D38" s="195"/>
      <c r="E38" s="134">
        <v>2</v>
      </c>
    </row>
    <row r="39" spans="1:7" ht="18.75" customHeight="1">
      <c r="A39" s="196" t="s">
        <v>54</v>
      </c>
      <c r="B39" s="197"/>
      <c r="C39" s="198"/>
      <c r="D39" s="135">
        <f>D33+1</f>
        <v>24</v>
      </c>
      <c r="E39" s="136">
        <f>E40+E59</f>
        <v>158103.9</v>
      </c>
    </row>
    <row r="40" spans="1:7" ht="24" customHeight="1">
      <c r="A40" s="199" t="s">
        <v>55</v>
      </c>
      <c r="B40" s="200"/>
      <c r="C40" s="201"/>
      <c r="D40" s="135">
        <f>D39+1</f>
        <v>25</v>
      </c>
      <c r="E40" s="137">
        <f>E56</f>
        <v>157833.9</v>
      </c>
    </row>
    <row r="41" spans="1:7" ht="24" customHeight="1">
      <c r="A41" s="168" t="s">
        <v>56</v>
      </c>
      <c r="B41" s="173"/>
      <c r="C41" s="174"/>
      <c r="D41" s="144">
        <f t="shared" ref="D41:D72" si="0">D40+1</f>
        <v>26</v>
      </c>
      <c r="E41" s="14">
        <v>7256.3</v>
      </c>
    </row>
    <row r="42" spans="1:7" ht="24" customHeight="1">
      <c r="A42" s="168" t="s">
        <v>57</v>
      </c>
      <c r="B42" s="173"/>
      <c r="C42" s="174"/>
      <c r="D42" s="144">
        <f t="shared" si="0"/>
        <v>27</v>
      </c>
      <c r="E42" s="14">
        <v>10200</v>
      </c>
    </row>
    <row r="43" spans="1:7" ht="24" customHeight="1">
      <c r="A43" s="168" t="s">
        <v>58</v>
      </c>
      <c r="B43" s="173"/>
      <c r="C43" s="174"/>
      <c r="D43" s="144">
        <f t="shared" si="0"/>
        <v>28</v>
      </c>
      <c r="E43" s="14">
        <v>9500</v>
      </c>
    </row>
    <row r="44" spans="1:7" ht="24" customHeight="1">
      <c r="A44" s="168" t="s">
        <v>59</v>
      </c>
      <c r="B44" s="173"/>
      <c r="C44" s="174"/>
      <c r="D44" s="144">
        <f t="shared" si="0"/>
        <v>29</v>
      </c>
      <c r="E44" s="14">
        <v>100</v>
      </c>
    </row>
    <row r="45" spans="1:7" ht="24" customHeight="1">
      <c r="A45" s="168" t="s">
        <v>60</v>
      </c>
      <c r="B45" s="173"/>
      <c r="C45" s="174"/>
      <c r="D45" s="144">
        <f t="shared" si="0"/>
        <v>30</v>
      </c>
      <c r="E45" s="14">
        <v>95971.7</v>
      </c>
    </row>
    <row r="46" spans="1:7" ht="24" customHeight="1">
      <c r="A46" s="187" t="s">
        <v>61</v>
      </c>
      <c r="B46" s="188"/>
      <c r="C46" s="189"/>
      <c r="D46" s="144">
        <f t="shared" si="0"/>
        <v>31</v>
      </c>
      <c r="E46" s="14">
        <f>93185.1-115-8.1</f>
        <v>93062</v>
      </c>
      <c r="G46" s="9"/>
    </row>
    <row r="47" spans="1:7" ht="24" customHeight="1">
      <c r="A47" s="168" t="s">
        <v>62</v>
      </c>
      <c r="B47" s="173"/>
      <c r="C47" s="174"/>
      <c r="D47" s="144">
        <f t="shared" si="0"/>
        <v>32</v>
      </c>
      <c r="E47" s="14">
        <f>E48+E49+E50+E51+E52+5125.6</f>
        <v>28305.9</v>
      </c>
    </row>
    <row r="48" spans="1:7" ht="24" customHeight="1">
      <c r="A48" s="184" t="s">
        <v>63</v>
      </c>
      <c r="B48" s="173" t="s">
        <v>64</v>
      </c>
      <c r="C48" s="174"/>
      <c r="D48" s="144">
        <f t="shared" si="0"/>
        <v>33</v>
      </c>
      <c r="E48" s="14">
        <v>17890</v>
      </c>
      <c r="G48" s="9"/>
    </row>
    <row r="49" spans="1:7" ht="41.25" customHeight="1">
      <c r="A49" s="185"/>
      <c r="B49" s="145" t="s">
        <v>65</v>
      </c>
      <c r="C49" s="146" t="s">
        <v>66</v>
      </c>
      <c r="D49" s="144">
        <f t="shared" si="0"/>
        <v>34</v>
      </c>
      <c r="E49" s="14">
        <v>220.8</v>
      </c>
      <c r="G49" s="9"/>
    </row>
    <row r="50" spans="1:7" ht="24" customHeight="1">
      <c r="A50" s="185"/>
      <c r="B50" s="186" t="s">
        <v>67</v>
      </c>
      <c r="C50" s="174"/>
      <c r="D50" s="144">
        <f t="shared" si="0"/>
        <v>35</v>
      </c>
      <c r="E50" s="14">
        <v>3945.3</v>
      </c>
    </row>
    <row r="51" spans="1:7" ht="24" customHeight="1">
      <c r="A51" s="185"/>
      <c r="B51" s="186" t="s">
        <v>68</v>
      </c>
      <c r="C51" s="174"/>
      <c r="D51" s="144">
        <f t="shared" si="0"/>
        <v>36</v>
      </c>
      <c r="E51" s="14">
        <v>0</v>
      </c>
    </row>
    <row r="52" spans="1:7" ht="24" customHeight="1">
      <c r="A52" s="185"/>
      <c r="B52" s="186" t="s">
        <v>69</v>
      </c>
      <c r="C52" s="174"/>
      <c r="D52" s="144">
        <f t="shared" si="0"/>
        <v>37</v>
      </c>
      <c r="E52" s="14">
        <v>1124.2</v>
      </c>
    </row>
    <row r="53" spans="1:7" ht="24" customHeight="1">
      <c r="A53" s="168" t="s">
        <v>70</v>
      </c>
      <c r="B53" s="173"/>
      <c r="C53" s="174"/>
      <c r="D53" s="144">
        <f t="shared" si="0"/>
        <v>38</v>
      </c>
      <c r="E53" s="14">
        <v>6500</v>
      </c>
    </row>
    <row r="54" spans="1:7" ht="24" customHeight="1">
      <c r="A54" s="168" t="s">
        <v>71</v>
      </c>
      <c r="B54" s="173"/>
      <c r="C54" s="174"/>
      <c r="D54" s="144">
        <f t="shared" si="0"/>
        <v>39</v>
      </c>
      <c r="E54" s="13">
        <f>E41+E42+E43+E44+E45+E47+E53</f>
        <v>157833.9</v>
      </c>
    </row>
    <row r="55" spans="1:7" ht="33.75" customHeight="1">
      <c r="A55" s="175" t="s">
        <v>72</v>
      </c>
      <c r="B55" s="176"/>
      <c r="C55" s="176"/>
      <c r="D55" s="11">
        <f t="shared" si="0"/>
        <v>40</v>
      </c>
      <c r="E55" s="12">
        <v>0</v>
      </c>
    </row>
    <row r="56" spans="1:7" ht="24" customHeight="1">
      <c r="A56" s="177" t="s">
        <v>73</v>
      </c>
      <c r="B56" s="178"/>
      <c r="C56" s="179"/>
      <c r="D56" s="11">
        <f t="shared" si="0"/>
        <v>41</v>
      </c>
      <c r="E56" s="13">
        <f>E54+E55</f>
        <v>157833.9</v>
      </c>
    </row>
    <row r="57" spans="1:7" ht="24" customHeight="1">
      <c r="A57" s="180" t="s">
        <v>63</v>
      </c>
      <c r="B57" s="182" t="s">
        <v>74</v>
      </c>
      <c r="C57" s="183"/>
      <c r="D57" s="11">
        <f t="shared" si="0"/>
        <v>42</v>
      </c>
      <c r="E57" s="14">
        <v>1610.8</v>
      </c>
    </row>
    <row r="58" spans="1:7" ht="24" customHeight="1">
      <c r="A58" s="181"/>
      <c r="B58" s="183" t="s">
        <v>75</v>
      </c>
      <c r="C58" s="172"/>
      <c r="D58" s="11">
        <f t="shared" si="0"/>
        <v>43</v>
      </c>
      <c r="E58" s="15">
        <v>0</v>
      </c>
    </row>
    <row r="59" spans="1:7" ht="24" customHeight="1">
      <c r="A59" s="165" t="s">
        <v>76</v>
      </c>
      <c r="B59" s="166"/>
      <c r="C59" s="167"/>
      <c r="D59" s="11">
        <f t="shared" si="0"/>
        <v>44</v>
      </c>
      <c r="E59" s="16">
        <f>E60+E61</f>
        <v>270</v>
      </c>
    </row>
    <row r="60" spans="1:7" ht="24" customHeight="1">
      <c r="A60" s="168" t="s">
        <v>77</v>
      </c>
      <c r="B60" s="169"/>
      <c r="C60" s="170"/>
      <c r="D60" s="11">
        <f t="shared" si="0"/>
        <v>45</v>
      </c>
      <c r="E60" s="14">
        <v>0</v>
      </c>
    </row>
    <row r="61" spans="1:7" ht="24" customHeight="1">
      <c r="A61" s="168" t="s">
        <v>78</v>
      </c>
      <c r="B61" s="169"/>
      <c r="C61" s="170"/>
      <c r="D61" s="11">
        <f t="shared" si="0"/>
        <v>46</v>
      </c>
      <c r="E61" s="13">
        <f>E62+E63</f>
        <v>270</v>
      </c>
    </row>
    <row r="62" spans="1:7" ht="24" customHeight="1">
      <c r="A62" s="171" t="s">
        <v>47</v>
      </c>
      <c r="B62" s="172" t="s">
        <v>79</v>
      </c>
      <c r="C62" s="172"/>
      <c r="D62" s="11">
        <f t="shared" si="0"/>
        <v>47</v>
      </c>
      <c r="E62" s="14">
        <v>0</v>
      </c>
    </row>
    <row r="63" spans="1:7" ht="24" customHeight="1">
      <c r="A63" s="171"/>
      <c r="B63" s="172" t="s">
        <v>80</v>
      </c>
      <c r="C63" s="172"/>
      <c r="D63" s="11">
        <f t="shared" si="0"/>
        <v>48</v>
      </c>
      <c r="E63" s="14">
        <v>270</v>
      </c>
    </row>
    <row r="64" spans="1:7" ht="24" customHeight="1">
      <c r="A64" s="159" t="s">
        <v>81</v>
      </c>
      <c r="B64" s="160"/>
      <c r="C64" s="161"/>
      <c r="D64" s="11">
        <f t="shared" si="0"/>
        <v>49</v>
      </c>
      <c r="E64" s="17">
        <f>E11-E39</f>
        <v>970.20000000001164</v>
      </c>
    </row>
    <row r="65" spans="1:5" ht="24" customHeight="1">
      <c r="A65" s="159" t="s">
        <v>82</v>
      </c>
      <c r="B65" s="160"/>
      <c r="C65" s="161"/>
      <c r="D65" s="11">
        <f t="shared" si="0"/>
        <v>50</v>
      </c>
      <c r="E65" s="14">
        <v>300</v>
      </c>
    </row>
    <row r="66" spans="1:5" ht="24" customHeight="1">
      <c r="A66" s="162" t="s">
        <v>83</v>
      </c>
      <c r="B66" s="163"/>
      <c r="C66" s="164"/>
      <c r="D66" s="11">
        <f t="shared" si="0"/>
        <v>51</v>
      </c>
      <c r="E66" s="14">
        <v>250</v>
      </c>
    </row>
    <row r="67" spans="1:5" ht="24" customHeight="1">
      <c r="A67" s="159" t="s">
        <v>84</v>
      </c>
      <c r="B67" s="160"/>
      <c r="C67" s="161"/>
      <c r="D67" s="11">
        <f t="shared" si="0"/>
        <v>52</v>
      </c>
      <c r="E67" s="14">
        <v>100</v>
      </c>
    </row>
    <row r="68" spans="1:5" ht="24" customHeight="1">
      <c r="A68" s="162" t="s">
        <v>85</v>
      </c>
      <c r="B68" s="163"/>
      <c r="C68" s="164"/>
      <c r="D68" s="11">
        <f t="shared" si="0"/>
        <v>53</v>
      </c>
      <c r="E68" s="14">
        <v>0</v>
      </c>
    </row>
    <row r="69" spans="1:5" ht="24" customHeight="1">
      <c r="A69" s="159" t="s">
        <v>86</v>
      </c>
      <c r="B69" s="160"/>
      <c r="C69" s="161"/>
      <c r="D69" s="11">
        <f t="shared" si="0"/>
        <v>54</v>
      </c>
      <c r="E69" s="17">
        <f>E64+E65-E67</f>
        <v>1170.2000000000116</v>
      </c>
    </row>
    <row r="70" spans="1:5" ht="24" customHeight="1">
      <c r="A70" s="153" t="s">
        <v>87</v>
      </c>
      <c r="B70" s="154"/>
      <c r="C70" s="155"/>
      <c r="D70" s="11">
        <f t="shared" si="0"/>
        <v>55</v>
      </c>
      <c r="E70" s="14">
        <v>0</v>
      </c>
    </row>
    <row r="71" spans="1:5" ht="24" customHeight="1">
      <c r="A71" s="153" t="s">
        <v>88</v>
      </c>
      <c r="B71" s="154"/>
      <c r="C71" s="155"/>
      <c r="D71" s="11">
        <f t="shared" si="0"/>
        <v>56</v>
      </c>
      <c r="E71" s="14">
        <v>0</v>
      </c>
    </row>
    <row r="72" spans="1:5" ht="24" customHeight="1" thickBot="1">
      <c r="A72" s="156" t="s">
        <v>89</v>
      </c>
      <c r="B72" s="157"/>
      <c r="C72" s="158"/>
      <c r="D72" s="42">
        <f t="shared" si="0"/>
        <v>57</v>
      </c>
      <c r="E72" s="18">
        <f>E69-E70-E71</f>
        <v>1170.2000000000116</v>
      </c>
    </row>
    <row r="78" spans="1:5">
      <c r="E78" s="9"/>
    </row>
    <row r="79" spans="1:5">
      <c r="E79" s="19"/>
    </row>
    <row r="80" spans="1:5">
      <c r="E80" s="19"/>
    </row>
    <row r="81" spans="5:6">
      <c r="E81" s="19"/>
    </row>
    <row r="82" spans="5:6">
      <c r="E82" s="19"/>
    </row>
    <row r="83" spans="5:6">
      <c r="E83" s="20"/>
    </row>
    <row r="84" spans="5:6">
      <c r="E84" s="19"/>
    </row>
    <row r="85" spans="5:6">
      <c r="E85" s="19"/>
    </row>
    <row r="86" spans="5:6">
      <c r="E86" s="19"/>
    </row>
    <row r="87" spans="5:6">
      <c r="E87" s="19"/>
      <c r="F87" s="21"/>
    </row>
    <row r="88" spans="5:6">
      <c r="E88" s="20"/>
    </row>
    <row r="89" spans="5:6">
      <c r="E89" s="19"/>
    </row>
    <row r="90" spans="5:6">
      <c r="E90" s="19"/>
    </row>
    <row r="91" spans="5:6">
      <c r="E91" s="19"/>
    </row>
    <row r="92" spans="5:6">
      <c r="E92" s="19"/>
    </row>
    <row r="96" spans="5:6">
      <c r="E96" s="21"/>
    </row>
  </sheetData>
  <mergeCells count="73"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  <mergeCell ref="D1:E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8:C28"/>
    <mergeCell ref="A29:C29"/>
    <mergeCell ref="A30:C30"/>
    <mergeCell ref="A31:A33"/>
    <mergeCell ref="B31:C31"/>
    <mergeCell ref="B32:C32"/>
    <mergeCell ref="B33:C33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47:C47"/>
    <mergeCell ref="A48:A52"/>
    <mergeCell ref="B48:C48"/>
    <mergeCell ref="B50:C50"/>
    <mergeCell ref="B51:C51"/>
    <mergeCell ref="B52:C52"/>
    <mergeCell ref="A53:C53"/>
    <mergeCell ref="A54:C54"/>
    <mergeCell ref="A55:C55"/>
    <mergeCell ref="A56:C56"/>
    <mergeCell ref="A57:A58"/>
    <mergeCell ref="B57:C57"/>
    <mergeCell ref="B58:C58"/>
    <mergeCell ref="A59:C59"/>
    <mergeCell ref="A60:C60"/>
    <mergeCell ref="A61:C61"/>
    <mergeCell ref="A62:A63"/>
    <mergeCell ref="B62:C62"/>
    <mergeCell ref="B63:C63"/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</mergeCells>
  <conditionalFormatting sqref="E21">
    <cfRule type="cellIs" dxfId="38" priority="12" stopIfTrue="1" operator="greaterThan">
      <formula>$E$20</formula>
    </cfRule>
  </conditionalFormatting>
  <conditionalFormatting sqref="E46">
    <cfRule type="expression" dxfId="37" priority="6">
      <formula>OR(AND(ISBLANK($E$45)=TRUE,ISBLANK($E$46)=FALSE),AND(ISBLANK($E$45)=FALSE,$E$46&gt;=$E$45))</formula>
    </cfRule>
    <cfRule type="cellIs" dxfId="36" priority="11" operator="greaterThan">
      <formula>$E$45</formula>
    </cfRule>
  </conditionalFormatting>
  <conditionalFormatting sqref="E66">
    <cfRule type="cellIs" dxfId="35" priority="10" operator="greaterThan">
      <formula>$E$65</formula>
    </cfRule>
  </conditionalFormatting>
  <conditionalFormatting sqref="E68">
    <cfRule type="cellIs" dxfId="34" priority="9" operator="greaterThan">
      <formula>$E$67</formula>
    </cfRule>
  </conditionalFormatting>
  <conditionalFormatting sqref="E15">
    <cfRule type="cellIs" dxfId="33" priority="8" operator="greaterThan">
      <formula>$E$14</formula>
    </cfRule>
  </conditionalFormatting>
  <conditionalFormatting sqref="E33">
    <cfRule type="cellIs" dxfId="32" priority="7" operator="greaterThan">
      <formula>$E$32</formula>
    </cfRule>
  </conditionalFormatting>
  <conditionalFormatting sqref="E47">
    <cfRule type="cellIs" dxfId="31" priority="13" operator="lessThan">
      <formula>$E$48+$E$50+$E$52+$E$51</formula>
    </cfRule>
  </conditionalFormatting>
  <conditionalFormatting sqref="E56:E57">
    <cfRule type="cellIs" dxfId="30" priority="14" operator="notEqual">
      <formula>#REF!+#REF!+#REF!</formula>
    </cfRule>
  </conditionalFormatting>
  <conditionalFormatting sqref="E58">
    <cfRule type="expression" dxfId="29" priority="5">
      <formula>$E$58&gt;$E$56</formula>
    </cfRule>
  </conditionalFormatting>
  <conditionalFormatting sqref="E25">
    <cfRule type="cellIs" dxfId="28" priority="4" stopIfTrue="1" operator="greaterThan">
      <formula>$E$24</formula>
    </cfRule>
  </conditionalFormatting>
  <conditionalFormatting sqref="E48">
    <cfRule type="expression" dxfId="27" priority="3">
      <formula>$E$48&lt;$E$49</formula>
    </cfRule>
  </conditionalFormatting>
  <conditionalFormatting sqref="E17">
    <cfRule type="cellIs" dxfId="26" priority="2" operator="greaterThan">
      <formula>$E$16</formula>
    </cfRule>
  </conditionalFormatting>
  <conditionalFormatting sqref="E56">
    <cfRule type="cellIs" dxfId="25" priority="1" operator="lessThan">
      <formula>$E$57+$E$58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E29 E55 E60:E63 E65:E68 E70:E71 E31:E33 E41:E53 E58 E14:E27" xr:uid="{00000000-0002-0000-0000-000000000000}">
      <formula1>MOD(E14*10,1)=0</formula1>
    </dataValidation>
    <dataValidation allowBlank="1" showErrorMessage="1" sqref="A3:E3" xr:uid="{00000000-0002-0000-0000-000001000000}"/>
    <dataValidation type="custom" allowBlank="1" showInputMessage="1" showErrorMessage="1" sqref="E57" xr:uid="{00000000-0002-0000-0000-000002000000}">
      <formula1>MOD(E57*10,1)=0</formula1>
    </dataValidation>
  </dataValidations>
  <pageMargins left="0.31527777777777799" right="0.31527777777777799" top="0.74791666666666701" bottom="0.74791666666666701" header="0.51180555555555496" footer="0.51180555555555496"/>
  <pageSetup paperSize="9" scale="85" firstPageNumber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2">
    <pageSetUpPr fitToPage="1"/>
  </sheetPr>
  <dimension ref="A1:G47"/>
  <sheetViews>
    <sheetView topLeftCell="A16" zoomScaleNormal="100" workbookViewId="0">
      <selection activeCell="I14" sqref="I14"/>
    </sheetView>
  </sheetViews>
  <sheetFormatPr defaultRowHeight="12.75"/>
  <cols>
    <col min="1" max="1" width="8.7109375" customWidth="1"/>
    <col min="2" max="2" width="6.140625" customWidth="1"/>
    <col min="3" max="3" width="8.7109375" customWidth="1"/>
    <col min="4" max="4" width="49.140625" customWidth="1"/>
    <col min="5" max="5" width="5.28515625" customWidth="1"/>
    <col min="6" max="6" width="22.7109375" customWidth="1"/>
    <col min="7" max="1022" width="8.7109375" customWidth="1"/>
  </cols>
  <sheetData>
    <row r="1" spans="1:6">
      <c r="A1" s="22"/>
      <c r="B1" s="23"/>
      <c r="C1" s="23"/>
      <c r="D1" s="24"/>
      <c r="E1" s="24"/>
      <c r="F1" s="24"/>
    </row>
    <row r="2" spans="1:6" ht="15.75" customHeight="1">
      <c r="A2" s="190" t="s">
        <v>90</v>
      </c>
      <c r="B2" s="190"/>
      <c r="C2" s="190"/>
      <c r="D2" s="190"/>
      <c r="E2" s="190"/>
      <c r="F2" s="190"/>
    </row>
    <row r="3" spans="1:6" ht="6.75" customHeight="1" thickBot="1">
      <c r="A3" s="25"/>
      <c r="B3" s="25"/>
      <c r="C3" s="25"/>
      <c r="D3" s="25"/>
      <c r="E3" s="25"/>
      <c r="F3" s="26"/>
    </row>
    <row r="4" spans="1:6" ht="38.25" customHeight="1">
      <c r="A4" s="250" t="s">
        <v>91</v>
      </c>
      <c r="B4" s="251"/>
      <c r="C4" s="251"/>
      <c r="D4" s="251"/>
      <c r="E4" s="252"/>
      <c r="F4" s="27" t="s">
        <v>6</v>
      </c>
    </row>
    <row r="5" spans="1:6" ht="15.75" thickBot="1">
      <c r="A5" s="253">
        <v>1</v>
      </c>
      <c r="B5" s="254"/>
      <c r="C5" s="254"/>
      <c r="D5" s="254"/>
      <c r="E5" s="254"/>
      <c r="F5" s="28">
        <v>2</v>
      </c>
    </row>
    <row r="6" spans="1:6" ht="24" customHeight="1">
      <c r="A6" s="255" t="s">
        <v>92</v>
      </c>
      <c r="B6" s="258" t="s">
        <v>93</v>
      </c>
      <c r="C6" s="259"/>
      <c r="D6" s="260"/>
      <c r="E6" s="30" t="s">
        <v>8</v>
      </c>
      <c r="F6" s="31">
        <v>250626.5</v>
      </c>
    </row>
    <row r="7" spans="1:6" ht="24" customHeight="1">
      <c r="A7" s="256"/>
      <c r="B7" s="261" t="s">
        <v>94</v>
      </c>
      <c r="C7" s="169"/>
      <c r="D7" s="262"/>
      <c r="E7" s="33" t="s">
        <v>10</v>
      </c>
      <c r="F7" s="34">
        <f>F8+F9+F10</f>
        <v>8198</v>
      </c>
    </row>
    <row r="8" spans="1:6" ht="24" customHeight="1">
      <c r="A8" s="256"/>
      <c r="B8" s="263" t="s">
        <v>63</v>
      </c>
      <c r="C8" s="261" t="s">
        <v>95</v>
      </c>
      <c r="D8" s="262"/>
      <c r="E8" s="33" t="s">
        <v>12</v>
      </c>
      <c r="F8" s="34">
        <v>1599.9</v>
      </c>
    </row>
    <row r="9" spans="1:6" ht="36" customHeight="1">
      <c r="A9" s="256"/>
      <c r="B9" s="264"/>
      <c r="C9" s="261" t="s">
        <v>96</v>
      </c>
      <c r="D9" s="262"/>
      <c r="E9" s="33" t="s">
        <v>14</v>
      </c>
      <c r="F9" s="34">
        <v>6593.1</v>
      </c>
    </row>
    <row r="10" spans="1:6" ht="24" customHeight="1">
      <c r="A10" s="256"/>
      <c r="B10" s="265"/>
      <c r="C10" s="261" t="s">
        <v>97</v>
      </c>
      <c r="D10" s="262"/>
      <c r="E10" s="33" t="s">
        <v>16</v>
      </c>
      <c r="F10" s="36">
        <v>5</v>
      </c>
    </row>
    <row r="11" spans="1:6" ht="24" customHeight="1">
      <c r="A11" s="256"/>
      <c r="B11" s="236" t="s">
        <v>98</v>
      </c>
      <c r="C11" s="236"/>
      <c r="D11" s="236"/>
      <c r="E11" s="33" t="s">
        <v>18</v>
      </c>
      <c r="F11" s="36">
        <v>6717.8</v>
      </c>
    </row>
    <row r="12" spans="1:6" ht="24" customHeight="1">
      <c r="A12" s="256"/>
      <c r="B12" s="263" t="s">
        <v>63</v>
      </c>
      <c r="C12" s="236" t="s">
        <v>99</v>
      </c>
      <c r="D12" s="236"/>
      <c r="E12" s="33" t="s">
        <v>20</v>
      </c>
      <c r="F12" s="36">
        <v>0</v>
      </c>
    </row>
    <row r="13" spans="1:6" ht="24" customHeight="1">
      <c r="A13" s="256"/>
      <c r="B13" s="265"/>
      <c r="C13" s="236" t="s">
        <v>97</v>
      </c>
      <c r="D13" s="236"/>
      <c r="E13" s="33" t="s">
        <v>22</v>
      </c>
      <c r="F13" s="36">
        <v>0</v>
      </c>
    </row>
    <row r="14" spans="1:6" ht="24" customHeight="1" thickBot="1">
      <c r="A14" s="257"/>
      <c r="B14" s="237" t="s">
        <v>100</v>
      </c>
      <c r="C14" s="237"/>
      <c r="D14" s="237"/>
      <c r="E14" s="37" t="s">
        <v>24</v>
      </c>
      <c r="F14" s="38">
        <f>F6+F7-F11</f>
        <v>252106.7</v>
      </c>
    </row>
    <row r="15" spans="1:6" ht="24" customHeight="1">
      <c r="A15" s="247" t="s">
        <v>101</v>
      </c>
      <c r="B15" s="235" t="s">
        <v>93</v>
      </c>
      <c r="C15" s="235"/>
      <c r="D15" s="235"/>
      <c r="E15" s="39">
        <f>E14+1</f>
        <v>10</v>
      </c>
      <c r="F15" s="40">
        <v>4072.8</v>
      </c>
    </row>
    <row r="16" spans="1:6" ht="24" customHeight="1">
      <c r="A16" s="248"/>
      <c r="B16" s="236" t="s">
        <v>94</v>
      </c>
      <c r="C16" s="236"/>
      <c r="D16" s="236"/>
      <c r="E16" s="11">
        <f>E15+1</f>
        <v>11</v>
      </c>
      <c r="F16" s="34">
        <v>14989.3</v>
      </c>
    </row>
    <row r="17" spans="1:7" ht="24" customHeight="1">
      <c r="A17" s="248"/>
      <c r="B17" s="236" t="s">
        <v>98</v>
      </c>
      <c r="C17" s="236"/>
      <c r="D17" s="236"/>
      <c r="E17" s="11">
        <f>E16+1</f>
        <v>12</v>
      </c>
      <c r="F17" s="34">
        <v>18028.099999999999</v>
      </c>
    </row>
    <row r="18" spans="1:7" ht="24" customHeight="1" thickBot="1">
      <c r="A18" s="249"/>
      <c r="B18" s="237" t="s">
        <v>102</v>
      </c>
      <c r="C18" s="237"/>
      <c r="D18" s="237"/>
      <c r="E18" s="42">
        <f>E17+1</f>
        <v>13</v>
      </c>
      <c r="F18" s="43">
        <f>F15+F16-F17</f>
        <v>1034</v>
      </c>
    </row>
    <row r="19" spans="1:7" ht="24" customHeight="1">
      <c r="A19" s="247" t="s">
        <v>103</v>
      </c>
      <c r="B19" s="235" t="s">
        <v>93</v>
      </c>
      <c r="C19" s="235"/>
      <c r="D19" s="235"/>
      <c r="E19" s="39">
        <f>E18+1</f>
        <v>14</v>
      </c>
      <c r="F19" s="40">
        <v>1250.3</v>
      </c>
    </row>
    <row r="20" spans="1:7" ht="24" customHeight="1">
      <c r="A20" s="248"/>
      <c r="B20" s="236" t="s">
        <v>94</v>
      </c>
      <c r="C20" s="236"/>
      <c r="D20" s="236"/>
      <c r="E20" s="11">
        <f t="shared" ref="E20:E37" si="0">E19+1</f>
        <v>15</v>
      </c>
      <c r="F20" s="34">
        <v>3984.5</v>
      </c>
    </row>
    <row r="21" spans="1:7" ht="24" customHeight="1">
      <c r="A21" s="248"/>
      <c r="B21" s="236" t="s">
        <v>98</v>
      </c>
      <c r="C21" s="236"/>
      <c r="D21" s="236"/>
      <c r="E21" s="11">
        <f t="shared" si="0"/>
        <v>16</v>
      </c>
      <c r="F21" s="34">
        <v>4073.9</v>
      </c>
    </row>
    <row r="22" spans="1:7" ht="24" customHeight="1" thickBot="1">
      <c r="A22" s="249"/>
      <c r="B22" s="237" t="s">
        <v>104</v>
      </c>
      <c r="C22" s="237"/>
      <c r="D22" s="237"/>
      <c r="E22" s="42">
        <f t="shared" si="0"/>
        <v>17</v>
      </c>
      <c r="F22" s="43">
        <f>F19+F20-F21</f>
        <v>1160.9000000000001</v>
      </c>
    </row>
    <row r="23" spans="1:7" ht="24" customHeight="1">
      <c r="A23" s="242" t="s">
        <v>105</v>
      </c>
      <c r="B23" s="235" t="s">
        <v>93</v>
      </c>
      <c r="C23" s="235"/>
      <c r="D23" s="235"/>
      <c r="E23" s="44">
        <f t="shared" si="0"/>
        <v>18</v>
      </c>
      <c r="F23" s="45">
        <v>0.6</v>
      </c>
      <c r="G23" s="9"/>
    </row>
    <row r="24" spans="1:7" ht="24" customHeight="1">
      <c r="A24" s="243"/>
      <c r="B24" s="236" t="s">
        <v>94</v>
      </c>
      <c r="C24" s="236"/>
      <c r="D24" s="236"/>
      <c r="E24" s="11">
        <f t="shared" si="0"/>
        <v>19</v>
      </c>
      <c r="F24" s="34">
        <v>0</v>
      </c>
    </row>
    <row r="25" spans="1:7" ht="36.75" customHeight="1">
      <c r="A25" s="243"/>
      <c r="B25" s="244" t="s">
        <v>106</v>
      </c>
      <c r="C25" s="245"/>
      <c r="D25" s="246"/>
      <c r="E25" s="11">
        <f t="shared" si="0"/>
        <v>20</v>
      </c>
      <c r="F25" s="46">
        <v>0</v>
      </c>
    </row>
    <row r="26" spans="1:7" ht="24" customHeight="1">
      <c r="A26" s="243"/>
      <c r="B26" s="236" t="s">
        <v>98</v>
      </c>
      <c r="C26" s="236"/>
      <c r="D26" s="236"/>
      <c r="E26" s="11">
        <f t="shared" si="0"/>
        <v>21</v>
      </c>
      <c r="F26" s="34">
        <v>0</v>
      </c>
    </row>
    <row r="27" spans="1:7" ht="24" customHeight="1" thickBot="1">
      <c r="A27" s="240"/>
      <c r="B27" s="237" t="s">
        <v>107</v>
      </c>
      <c r="C27" s="237"/>
      <c r="D27" s="237"/>
      <c r="E27" s="42">
        <f t="shared" si="0"/>
        <v>22</v>
      </c>
      <c r="F27" s="43">
        <f>F23+F24-F26</f>
        <v>0.6</v>
      </c>
    </row>
    <row r="28" spans="1:7" ht="24" customHeight="1">
      <c r="A28" s="238" t="s">
        <v>108</v>
      </c>
      <c r="B28" s="241" t="s">
        <v>109</v>
      </c>
      <c r="C28" s="241"/>
      <c r="D28" s="241"/>
      <c r="E28" s="39">
        <f t="shared" si="0"/>
        <v>23</v>
      </c>
      <c r="F28" s="47">
        <v>88.8</v>
      </c>
    </row>
    <row r="29" spans="1:7" ht="24" customHeight="1">
      <c r="A29" s="238"/>
      <c r="B29" s="236" t="s">
        <v>110</v>
      </c>
      <c r="C29" s="236"/>
      <c r="D29" s="236"/>
      <c r="E29" s="11">
        <f t="shared" si="0"/>
        <v>24</v>
      </c>
      <c r="F29" s="48">
        <v>550</v>
      </c>
    </row>
    <row r="30" spans="1:7" ht="24" customHeight="1">
      <c r="A30" s="239"/>
      <c r="B30" s="236" t="s">
        <v>111</v>
      </c>
      <c r="C30" s="236"/>
      <c r="D30" s="236"/>
      <c r="E30" s="11">
        <f t="shared" si="0"/>
        <v>25</v>
      </c>
      <c r="F30" s="34">
        <v>500</v>
      </c>
    </row>
    <row r="31" spans="1:7" ht="24" customHeight="1" thickBot="1">
      <c r="A31" s="240"/>
      <c r="B31" s="237" t="s">
        <v>112</v>
      </c>
      <c r="C31" s="237"/>
      <c r="D31" s="237"/>
      <c r="E31" s="42">
        <f t="shared" si="0"/>
        <v>26</v>
      </c>
      <c r="F31" s="43">
        <f>F28+F29-F30</f>
        <v>138.79999999999995</v>
      </c>
    </row>
    <row r="32" spans="1:7" ht="24" customHeight="1">
      <c r="A32" s="26"/>
      <c r="B32" s="26"/>
      <c r="C32" s="26"/>
      <c r="D32" s="26"/>
      <c r="E32" s="26"/>
      <c r="F32" s="49"/>
    </row>
    <row r="33" spans="1:6" ht="24" customHeight="1" thickBot="1">
      <c r="A33" s="231" t="s">
        <v>113</v>
      </c>
      <c r="B33" s="231"/>
      <c r="C33" s="231"/>
      <c r="D33" s="231"/>
      <c r="E33" s="231"/>
      <c r="F33" s="231"/>
    </row>
    <row r="34" spans="1:6" ht="24" customHeight="1">
      <c r="A34" s="232" t="s">
        <v>114</v>
      </c>
      <c r="B34" s="235" t="s">
        <v>109</v>
      </c>
      <c r="C34" s="235"/>
      <c r="D34" s="235"/>
      <c r="E34" s="39">
        <f>E31+1</f>
        <v>27</v>
      </c>
      <c r="F34" s="50">
        <v>0</v>
      </c>
    </row>
    <row r="35" spans="1:6" ht="24" customHeight="1">
      <c r="A35" s="233"/>
      <c r="B35" s="236" t="s">
        <v>110</v>
      </c>
      <c r="C35" s="236"/>
      <c r="D35" s="236"/>
      <c r="E35" s="11">
        <f t="shared" si="0"/>
        <v>28</v>
      </c>
      <c r="F35" s="51">
        <v>0</v>
      </c>
    </row>
    <row r="36" spans="1:6" ht="24" customHeight="1">
      <c r="A36" s="233"/>
      <c r="B36" s="236" t="s">
        <v>111</v>
      </c>
      <c r="C36" s="236"/>
      <c r="D36" s="236"/>
      <c r="E36" s="11">
        <f t="shared" si="0"/>
        <v>29</v>
      </c>
      <c r="F36" s="51">
        <v>0</v>
      </c>
    </row>
    <row r="37" spans="1:6" ht="24" customHeight="1" thickBot="1">
      <c r="A37" s="234"/>
      <c r="B37" s="237" t="s">
        <v>112</v>
      </c>
      <c r="C37" s="237"/>
      <c r="D37" s="237"/>
      <c r="E37" s="42">
        <f t="shared" si="0"/>
        <v>30</v>
      </c>
      <c r="F37" s="43">
        <f>F34+F35-F36</f>
        <v>0</v>
      </c>
    </row>
    <row r="45" spans="1:6" hidden="1">
      <c r="D45">
        <f>4857.4-720-128.7</f>
        <v>4008.7</v>
      </c>
    </row>
    <row r="46" spans="1:6" hidden="1"/>
    <row r="47" spans="1:6" hidden="1"/>
  </sheetData>
  <mergeCells count="42"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19:A22"/>
    <mergeCell ref="B19:D19"/>
    <mergeCell ref="B20:D20"/>
    <mergeCell ref="B21:D21"/>
    <mergeCell ref="B22:D22"/>
    <mergeCell ref="B27:D27"/>
    <mergeCell ref="A28:A31"/>
    <mergeCell ref="B28:D28"/>
    <mergeCell ref="B29:D29"/>
    <mergeCell ref="B30:D30"/>
    <mergeCell ref="B31:D31"/>
    <mergeCell ref="A23:A27"/>
    <mergeCell ref="B23:D23"/>
    <mergeCell ref="B24:D24"/>
    <mergeCell ref="B25:D25"/>
    <mergeCell ref="B26:D26"/>
    <mergeCell ref="A33:F33"/>
    <mergeCell ref="A34:A37"/>
    <mergeCell ref="B34:D34"/>
    <mergeCell ref="B35:D35"/>
    <mergeCell ref="B36:D36"/>
    <mergeCell ref="B37:D37"/>
  </mergeCells>
  <conditionalFormatting sqref="F8">
    <cfRule type="expression" dxfId="24" priority="4">
      <formula>IF($F$12&gt;0,$F$8&gt;0)</formula>
    </cfRule>
    <cfRule type="expression" dxfId="23" priority="5">
      <formula>IF($F$12=0,$F$8=0)</formula>
    </cfRule>
  </conditionalFormatting>
  <conditionalFormatting sqref="F7">
    <cfRule type="cellIs" dxfId="22" priority="7" stopIfTrue="1" operator="lessThan">
      <formula>$F$8+$F$9+$F$10</formula>
    </cfRule>
  </conditionalFormatting>
  <conditionalFormatting sqref="F11">
    <cfRule type="cellIs" dxfId="21" priority="6" stopIfTrue="1" operator="lessThan">
      <formula>$F$12+$F$13</formula>
    </cfRule>
  </conditionalFormatting>
  <conditionalFormatting sqref="F24">
    <cfRule type="cellIs" dxfId="20" priority="3" operator="lessThan">
      <formula>$F$25</formula>
    </cfRule>
  </conditionalFormatting>
  <conditionalFormatting sqref="F29">
    <cfRule type="cellIs" dxfId="19" priority="8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F21 F23:F24 F26 F6:F13 F34:F36 F28:F30 F15:F17" xr:uid="{00000000-0002-0000-0100-000000000000}">
      <formula1>MOD(F6*10,1)=0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85" firstPageNumber="0" orientation="portrait" horizontalDpi="300" verticalDpi="3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" id="{CDB76FA5-2411-412D-A36F-4663075DB6CB}">
            <xm:f>'\\uwb-adm-01\DokumentyUWB$\Users\a.jarzembska\Desktop\[plan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ellIs" priority="1" operator="lessThan" id="{23E4120C-3E83-4AC5-9B2C-6D70CE31D871}">
            <xm:f>'\\uwb-adm-01\DokumentyUWB$\Users\a.jarzembska\Desktop\[plan ministerialny.xlsx]dział I'!#REF!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3">
    <pageSetUpPr fitToPage="1"/>
  </sheetPr>
  <dimension ref="B1:K64"/>
  <sheetViews>
    <sheetView topLeftCell="A43" zoomScaleNormal="100" workbookViewId="0">
      <selection activeCell="D43" sqref="D43"/>
    </sheetView>
  </sheetViews>
  <sheetFormatPr defaultRowHeight="12.75"/>
  <cols>
    <col min="1" max="1" width="1" customWidth="1"/>
    <col min="2" max="2" width="6.140625" customWidth="1"/>
    <col min="3" max="3" width="12" customWidth="1"/>
    <col min="4" max="4" width="31.7109375" customWidth="1"/>
    <col min="5" max="5" width="9.5703125" customWidth="1"/>
    <col min="6" max="9" width="18.7109375" customWidth="1"/>
    <col min="10" max="10" width="19.28515625" customWidth="1"/>
    <col min="11" max="11" width="23.42578125" customWidth="1"/>
    <col min="12" max="1025" width="8.7109375" customWidth="1"/>
  </cols>
  <sheetData>
    <row r="1" spans="2:10" hidden="1"/>
    <row r="2" spans="2:10" ht="22.5" hidden="1" customHeight="1">
      <c r="B2" s="308" t="s">
        <v>115</v>
      </c>
      <c r="C2" s="308"/>
      <c r="D2" s="308"/>
      <c r="E2" s="308"/>
      <c r="F2" s="308"/>
    </row>
    <row r="3" spans="2:10" hidden="1"/>
    <row r="4" spans="2:10" ht="26.25" hidden="1" customHeight="1">
      <c r="B4" s="307" t="s">
        <v>91</v>
      </c>
      <c r="C4" s="307"/>
      <c r="D4" s="307"/>
      <c r="E4" s="307" t="s">
        <v>116</v>
      </c>
      <c r="F4" s="300" t="s">
        <v>117</v>
      </c>
      <c r="G4" s="307" t="s">
        <v>47</v>
      </c>
      <c r="H4" s="307"/>
      <c r="I4" s="307"/>
    </row>
    <row r="5" spans="2:10" ht="26.25" hidden="1" customHeight="1">
      <c r="B5" s="307"/>
      <c r="C5" s="307"/>
      <c r="D5" s="307"/>
      <c r="E5" s="307"/>
      <c r="F5" s="300"/>
      <c r="G5" s="307" t="s">
        <v>118</v>
      </c>
      <c r="H5" s="52" t="s">
        <v>63</v>
      </c>
      <c r="I5" s="297" t="s">
        <v>119</v>
      </c>
    </row>
    <row r="6" spans="2:10" ht="26.25" hidden="1" customHeight="1">
      <c r="B6" s="307"/>
      <c r="C6" s="307"/>
      <c r="D6" s="307"/>
      <c r="E6" s="307"/>
      <c r="F6" s="300"/>
      <c r="G6" s="307"/>
      <c r="H6" s="52" t="s">
        <v>120</v>
      </c>
      <c r="I6" s="297"/>
    </row>
    <row r="7" spans="2:10" hidden="1">
      <c r="B7" s="298">
        <v>1</v>
      </c>
      <c r="C7" s="298"/>
      <c r="D7" s="298"/>
      <c r="E7" s="29">
        <v>2</v>
      </c>
      <c r="F7" s="29">
        <v>3</v>
      </c>
      <c r="G7" s="29">
        <v>4</v>
      </c>
      <c r="H7" s="29">
        <v>5</v>
      </c>
      <c r="I7" s="29">
        <v>6</v>
      </c>
    </row>
    <row r="8" spans="2:10" ht="21.75" hidden="1" customHeight="1">
      <c r="B8" s="299" t="s">
        <v>6</v>
      </c>
      <c r="C8" s="299"/>
      <c r="D8" s="299"/>
      <c r="E8" s="299"/>
      <c r="F8" s="299"/>
      <c r="G8" s="299"/>
      <c r="H8" s="299"/>
      <c r="I8" s="299"/>
    </row>
    <row r="9" spans="2:10" ht="31.5" hidden="1" customHeight="1">
      <c r="B9" s="304" t="s">
        <v>121</v>
      </c>
      <c r="C9" s="304"/>
      <c r="D9" s="305" t="s">
        <v>8</v>
      </c>
      <c r="E9" s="302">
        <f>E11+E16</f>
        <v>0</v>
      </c>
      <c r="F9" s="302">
        <f>G9+I9</f>
        <v>0</v>
      </c>
      <c r="G9" s="302">
        <f>G11+G16</f>
        <v>0</v>
      </c>
      <c r="H9" s="302">
        <f>H11+H16</f>
        <v>0</v>
      </c>
      <c r="I9" s="302">
        <f>I16+I11</f>
        <v>0</v>
      </c>
    </row>
    <row r="10" spans="2:10" ht="15.75" hidden="1" customHeight="1">
      <c r="B10" s="304"/>
      <c r="C10" s="304"/>
      <c r="D10" s="305"/>
      <c r="E10" s="302"/>
      <c r="F10" s="302"/>
      <c r="G10" s="302"/>
      <c r="H10" s="302"/>
      <c r="I10" s="302"/>
    </row>
    <row r="11" spans="2:10" ht="36" hidden="1" customHeight="1">
      <c r="B11" s="303" t="s">
        <v>122</v>
      </c>
      <c r="C11" s="303"/>
      <c r="D11" s="53" t="s">
        <v>10</v>
      </c>
      <c r="E11" s="32">
        <f>E12+E13+E15+E14</f>
        <v>0</v>
      </c>
      <c r="F11" s="32">
        <f t="shared" ref="F11:F16" si="0">G11+I11</f>
        <v>0</v>
      </c>
      <c r="G11" s="32">
        <f>G12+G13+G15+G14</f>
        <v>0</v>
      </c>
      <c r="H11" s="32"/>
      <c r="I11" s="32">
        <f>I12+I13+I15+I14</f>
        <v>0</v>
      </c>
    </row>
    <row r="12" spans="2:10" ht="35.1" hidden="1" customHeight="1">
      <c r="B12" s="297" t="s">
        <v>123</v>
      </c>
      <c r="C12" s="54" t="s">
        <v>124</v>
      </c>
      <c r="D12" s="53" t="s">
        <v>12</v>
      </c>
      <c r="E12" s="32"/>
      <c r="F12" s="32">
        <f t="shared" si="0"/>
        <v>0</v>
      </c>
      <c r="G12" s="32"/>
      <c r="H12" s="55"/>
      <c r="I12" s="56"/>
      <c r="J12" s="21"/>
    </row>
    <row r="13" spans="2:10" ht="35.1" hidden="1" customHeight="1">
      <c r="B13" s="297"/>
      <c r="C13" s="57" t="s">
        <v>125</v>
      </c>
      <c r="D13" s="53" t="s">
        <v>14</v>
      </c>
      <c r="E13" s="32"/>
      <c r="F13" s="32">
        <f>G13+I13</f>
        <v>0</v>
      </c>
      <c r="G13" s="32"/>
      <c r="H13" s="55"/>
      <c r="I13" s="56"/>
      <c r="J13" s="21"/>
    </row>
    <row r="14" spans="2:10" ht="35.1" hidden="1" customHeight="1">
      <c r="B14" s="297"/>
      <c r="C14" s="57" t="s">
        <v>126</v>
      </c>
      <c r="D14" s="53" t="s">
        <v>16</v>
      </c>
      <c r="E14" s="32"/>
      <c r="F14" s="32">
        <f>G14+I14</f>
        <v>0</v>
      </c>
      <c r="G14" s="32"/>
      <c r="H14" s="55"/>
      <c r="I14" s="56"/>
      <c r="J14" s="21"/>
    </row>
    <row r="15" spans="2:10" ht="35.1" hidden="1" customHeight="1">
      <c r="B15" s="297"/>
      <c r="C15" s="57" t="s">
        <v>127</v>
      </c>
      <c r="D15" s="53" t="s">
        <v>18</v>
      </c>
      <c r="E15" s="32"/>
      <c r="F15" s="32">
        <f t="shared" si="0"/>
        <v>0</v>
      </c>
      <c r="G15" s="32"/>
      <c r="H15" s="55"/>
      <c r="I15" s="56"/>
      <c r="J15" s="21"/>
    </row>
    <row r="16" spans="2:10" ht="35.1" hidden="1" customHeight="1">
      <c r="B16" s="301" t="s">
        <v>128</v>
      </c>
      <c r="C16" s="301"/>
      <c r="D16" s="53" t="s">
        <v>20</v>
      </c>
      <c r="E16" s="58"/>
      <c r="F16" s="58">
        <f t="shared" si="0"/>
        <v>0</v>
      </c>
      <c r="G16" s="58"/>
      <c r="H16" s="58"/>
      <c r="I16" s="59"/>
    </row>
    <row r="17" spans="2:9" hidden="1"/>
    <row r="18" spans="2:9" hidden="1">
      <c r="F18" s="41"/>
      <c r="G18" s="41"/>
    </row>
    <row r="19" spans="2:9" hidden="1">
      <c r="C19" s="60"/>
      <c r="D19" s="60"/>
      <c r="E19" s="60" t="s">
        <v>129</v>
      </c>
      <c r="F19" s="61" t="e">
        <f>F16-#REF!</f>
        <v>#REF!</v>
      </c>
      <c r="G19" s="61" t="e">
        <f>G16-#REF!</f>
        <v>#REF!</v>
      </c>
    </row>
    <row r="20" spans="2:9" hidden="1"/>
    <row r="21" spans="2:9" ht="15.75" hidden="1" customHeight="1">
      <c r="B21" s="307" t="s">
        <v>91</v>
      </c>
      <c r="C21" s="307"/>
      <c r="D21" s="307"/>
      <c r="E21" s="307" t="s">
        <v>116</v>
      </c>
      <c r="F21" s="300" t="s">
        <v>117</v>
      </c>
      <c r="G21" s="307" t="s">
        <v>47</v>
      </c>
      <c r="H21" s="307"/>
      <c r="I21" s="307"/>
    </row>
    <row r="22" spans="2:9" ht="15.75" hidden="1" customHeight="1">
      <c r="B22" s="307"/>
      <c r="C22" s="307"/>
      <c r="D22" s="307"/>
      <c r="E22" s="307"/>
      <c r="F22" s="300"/>
      <c r="G22" s="307" t="s">
        <v>118</v>
      </c>
      <c r="H22" s="52" t="s">
        <v>63</v>
      </c>
      <c r="I22" s="297" t="s">
        <v>119</v>
      </c>
    </row>
    <row r="23" spans="2:9" ht="15.75" hidden="1">
      <c r="B23" s="307"/>
      <c r="C23" s="307"/>
      <c r="D23" s="307"/>
      <c r="E23" s="307"/>
      <c r="F23" s="300"/>
      <c r="G23" s="307"/>
      <c r="H23" s="52" t="s">
        <v>120</v>
      </c>
      <c r="I23" s="297"/>
    </row>
    <row r="24" spans="2:9" hidden="1">
      <c r="B24" s="298">
        <v>1</v>
      </c>
      <c r="C24" s="298"/>
      <c r="D24" s="298"/>
      <c r="E24" s="29">
        <v>2</v>
      </c>
      <c r="F24" s="29">
        <v>3</v>
      </c>
      <c r="G24" s="29">
        <v>4</v>
      </c>
      <c r="H24" s="29">
        <v>5</v>
      </c>
      <c r="I24" s="29">
        <v>6</v>
      </c>
    </row>
    <row r="25" spans="2:9" ht="15.75" hidden="1">
      <c r="B25" s="299" t="s">
        <v>130</v>
      </c>
      <c r="C25" s="299"/>
      <c r="D25" s="299"/>
      <c r="E25" s="299"/>
      <c r="F25" s="299"/>
      <c r="G25" s="299"/>
      <c r="H25" s="299"/>
      <c r="I25" s="299"/>
    </row>
    <row r="26" spans="2:9" hidden="1">
      <c r="B26" s="304" t="s">
        <v>121</v>
      </c>
      <c r="C26" s="304"/>
      <c r="D26" s="305" t="s">
        <v>8</v>
      </c>
      <c r="E26" s="306">
        <f>E28+E32</f>
        <v>0</v>
      </c>
      <c r="F26" s="302">
        <f>G26+I26</f>
        <v>0</v>
      </c>
      <c r="G26" s="302">
        <f>G28+G32</f>
        <v>0</v>
      </c>
      <c r="H26" s="302">
        <f>H28+H32</f>
        <v>0</v>
      </c>
      <c r="I26" s="302">
        <f>I32+I28</f>
        <v>0</v>
      </c>
    </row>
    <row r="27" spans="2:9" hidden="1">
      <c r="B27" s="304"/>
      <c r="C27" s="304"/>
      <c r="D27" s="305"/>
      <c r="E27" s="306"/>
      <c r="F27" s="302"/>
      <c r="G27" s="302"/>
      <c r="H27" s="302"/>
      <c r="I27" s="302"/>
    </row>
    <row r="28" spans="2:9" ht="28.5" hidden="1" customHeight="1">
      <c r="B28" s="303" t="s">
        <v>122</v>
      </c>
      <c r="C28" s="303"/>
      <c r="D28" s="53" t="s">
        <v>10</v>
      </c>
      <c r="E28" s="62">
        <f>E29+E30+E31</f>
        <v>0</v>
      </c>
      <c r="F28" s="32">
        <f t="shared" ref="F28:F34" si="1">G28+I28</f>
        <v>0</v>
      </c>
      <c r="G28" s="32">
        <f>G29+G30+G31</f>
        <v>0</v>
      </c>
      <c r="H28" s="32"/>
      <c r="I28" s="32">
        <f>I29+I30+I31</f>
        <v>0</v>
      </c>
    </row>
    <row r="29" spans="2:9" ht="30" hidden="1" customHeight="1">
      <c r="B29" s="297" t="s">
        <v>123</v>
      </c>
      <c r="C29" s="54" t="s">
        <v>124</v>
      </c>
      <c r="D29" s="53" t="s">
        <v>12</v>
      </c>
      <c r="E29" s="62"/>
      <c r="F29" s="32">
        <f t="shared" si="1"/>
        <v>0</v>
      </c>
      <c r="G29" s="32"/>
      <c r="H29" s="55"/>
      <c r="I29" s="56"/>
    </row>
    <row r="30" spans="2:9" ht="78.75" hidden="1">
      <c r="B30" s="297"/>
      <c r="C30" s="57" t="s">
        <v>131</v>
      </c>
      <c r="D30" s="53" t="s">
        <v>14</v>
      </c>
      <c r="E30" s="62"/>
      <c r="F30" s="32">
        <f t="shared" si="1"/>
        <v>0</v>
      </c>
      <c r="G30" s="32"/>
      <c r="H30" s="55"/>
      <c r="I30" s="56"/>
    </row>
    <row r="31" spans="2:9" ht="78.75" hidden="1">
      <c r="B31" s="297"/>
      <c r="C31" s="57" t="s">
        <v>132</v>
      </c>
      <c r="D31" s="53" t="s">
        <v>16</v>
      </c>
      <c r="E31" s="62"/>
      <c r="F31" s="32">
        <f t="shared" si="1"/>
        <v>0</v>
      </c>
      <c r="G31" s="32"/>
      <c r="H31" s="55"/>
      <c r="I31" s="56"/>
    </row>
    <row r="32" spans="2:9" ht="37.5" hidden="1" customHeight="1">
      <c r="B32" s="301" t="s">
        <v>128</v>
      </c>
      <c r="C32" s="301"/>
      <c r="D32" s="53" t="s">
        <v>18</v>
      </c>
      <c r="E32" s="63"/>
      <c r="F32" s="58">
        <f t="shared" si="1"/>
        <v>0</v>
      </c>
      <c r="G32" s="58"/>
      <c r="H32" s="58"/>
      <c r="I32" s="59"/>
    </row>
    <row r="33" spans="2:11" ht="28.5" hidden="1" customHeight="1">
      <c r="B33" s="64" t="s">
        <v>63</v>
      </c>
      <c r="C33" s="64" t="s">
        <v>133</v>
      </c>
      <c r="D33" s="53" t="s">
        <v>20</v>
      </c>
      <c r="E33" s="62"/>
      <c r="F33" s="32">
        <f t="shared" si="1"/>
        <v>0</v>
      </c>
      <c r="G33" s="32"/>
      <c r="H33" s="55"/>
      <c r="I33" s="32"/>
    </row>
    <row r="34" spans="2:11" ht="48" hidden="1" customHeight="1">
      <c r="B34" s="266" t="s">
        <v>134</v>
      </c>
      <c r="C34" s="266"/>
      <c r="D34" s="65" t="s">
        <v>22</v>
      </c>
      <c r="E34" s="55"/>
      <c r="F34" s="32">
        <f t="shared" si="1"/>
        <v>0</v>
      </c>
      <c r="G34" s="32"/>
      <c r="H34" s="55"/>
      <c r="I34" s="32"/>
    </row>
    <row r="35" spans="2:11" hidden="1"/>
    <row r="36" spans="2:11" hidden="1">
      <c r="E36" s="60"/>
      <c r="F36" s="60"/>
      <c r="G36" s="60"/>
    </row>
    <row r="37" spans="2:11" hidden="1">
      <c r="E37" s="60" t="s">
        <v>129</v>
      </c>
      <c r="F37" s="61">
        <f>F32-F33</f>
        <v>0</v>
      </c>
      <c r="G37" s="60"/>
    </row>
    <row r="38" spans="2:11" hidden="1">
      <c r="F38" s="41"/>
    </row>
    <row r="39" spans="2:11" hidden="1">
      <c r="F39" s="35">
        <f>F32-F33</f>
        <v>0</v>
      </c>
      <c r="G39" t="s">
        <v>135</v>
      </c>
    </row>
    <row r="40" spans="2:11" hidden="1">
      <c r="F40" s="35">
        <f>F26-F39</f>
        <v>0</v>
      </c>
      <c r="G40" t="s">
        <v>136</v>
      </c>
    </row>
    <row r="41" spans="2:11" hidden="1"/>
    <row r="42" spans="2:11" hidden="1"/>
    <row r="44" spans="2:11">
      <c r="B44" s="66"/>
      <c r="C44" s="67"/>
      <c r="D44" s="67"/>
      <c r="E44" s="67"/>
      <c r="F44" s="67"/>
      <c r="G44" s="67"/>
      <c r="H44" s="67"/>
      <c r="I44" s="67"/>
      <c r="J44" s="67"/>
      <c r="K44" s="67"/>
    </row>
    <row r="45" spans="2:11" ht="18.75">
      <c r="B45" s="281" t="s">
        <v>137</v>
      </c>
      <c r="C45" s="281"/>
      <c r="D45" s="281"/>
      <c r="E45" s="281"/>
      <c r="F45" s="281"/>
      <c r="G45" s="281"/>
      <c r="H45" s="281"/>
      <c r="I45" s="281"/>
      <c r="J45" s="281"/>
      <c r="K45" s="281"/>
    </row>
    <row r="46" spans="2:11" ht="16.5" thickBot="1">
      <c r="B46" s="67"/>
      <c r="C46" s="67"/>
      <c r="D46" s="68"/>
      <c r="E46" s="68"/>
      <c r="F46" s="68"/>
      <c r="G46" s="68"/>
      <c r="H46" s="68"/>
      <c r="I46" s="68"/>
      <c r="J46" s="68"/>
      <c r="K46" s="68"/>
    </row>
    <row r="47" spans="2:11" ht="16.5" thickBot="1">
      <c r="B47" s="282" t="s">
        <v>91</v>
      </c>
      <c r="C47" s="283"/>
      <c r="D47" s="283"/>
      <c r="E47" s="284"/>
      <c r="F47" s="288" t="s">
        <v>116</v>
      </c>
      <c r="G47" s="290" t="s">
        <v>138</v>
      </c>
      <c r="H47" s="292" t="s">
        <v>47</v>
      </c>
      <c r="I47" s="292"/>
      <c r="J47" s="292"/>
      <c r="K47" s="293"/>
    </row>
    <row r="48" spans="2:11" ht="16.5" thickBot="1">
      <c r="B48" s="285"/>
      <c r="C48" s="286"/>
      <c r="D48" s="286"/>
      <c r="E48" s="287"/>
      <c r="F48" s="289"/>
      <c r="G48" s="291"/>
      <c r="H48" s="294" t="s">
        <v>118</v>
      </c>
      <c r="I48" s="286" t="s">
        <v>63</v>
      </c>
      <c r="J48" s="287"/>
      <c r="K48" s="295" t="s">
        <v>119</v>
      </c>
    </row>
    <row r="49" spans="2:11" ht="31.5">
      <c r="B49" s="285"/>
      <c r="C49" s="286"/>
      <c r="D49" s="286"/>
      <c r="E49" s="287"/>
      <c r="F49" s="289"/>
      <c r="G49" s="291"/>
      <c r="H49" s="294"/>
      <c r="I49" s="69" t="s">
        <v>139</v>
      </c>
      <c r="J49" s="70" t="s">
        <v>120</v>
      </c>
      <c r="K49" s="296"/>
    </row>
    <row r="50" spans="2:11" ht="36" customHeight="1">
      <c r="B50" s="268">
        <v>1</v>
      </c>
      <c r="C50" s="269"/>
      <c r="D50" s="269"/>
      <c r="E50" s="270"/>
      <c r="F50" s="71">
        <v>2</v>
      </c>
      <c r="G50" s="72">
        <v>3</v>
      </c>
      <c r="H50" s="73">
        <v>4</v>
      </c>
      <c r="I50" s="72">
        <v>5</v>
      </c>
      <c r="J50" s="72">
        <v>6</v>
      </c>
      <c r="K50" s="74">
        <v>7</v>
      </c>
    </row>
    <row r="51" spans="2:11" ht="36" customHeight="1">
      <c r="B51" s="271" t="s">
        <v>6</v>
      </c>
      <c r="C51" s="272"/>
      <c r="D51" s="272"/>
      <c r="E51" s="272"/>
      <c r="F51" s="272"/>
      <c r="G51" s="272"/>
      <c r="H51" s="272"/>
      <c r="I51" s="272"/>
      <c r="J51" s="272"/>
      <c r="K51" s="273"/>
    </row>
    <row r="52" spans="2:11" ht="36" customHeight="1">
      <c r="B52" s="274" t="s">
        <v>140</v>
      </c>
      <c r="C52" s="275"/>
      <c r="D52" s="275"/>
      <c r="E52" s="75" t="s">
        <v>8</v>
      </c>
      <c r="F52" s="76">
        <f t="shared" ref="F52:K52" si="2">F53+F58</f>
        <v>1241</v>
      </c>
      <c r="G52" s="77">
        <f t="shared" si="2"/>
        <v>93185.1</v>
      </c>
      <c r="H52" s="77">
        <f t="shared" si="2"/>
        <v>86570.1</v>
      </c>
      <c r="I52" s="77">
        <f t="shared" si="2"/>
        <v>8765.2999999999993</v>
      </c>
      <c r="J52" s="77">
        <f t="shared" si="2"/>
        <v>1456</v>
      </c>
      <c r="K52" s="78">
        <f t="shared" si="2"/>
        <v>6615</v>
      </c>
    </row>
    <row r="53" spans="2:11" ht="36" customHeight="1">
      <c r="B53" s="276" t="s">
        <v>47</v>
      </c>
      <c r="C53" s="275" t="s">
        <v>122</v>
      </c>
      <c r="D53" s="275"/>
      <c r="E53" s="75" t="s">
        <v>10</v>
      </c>
      <c r="F53" s="77">
        <f>F54+F56+F55+F57</f>
        <v>746</v>
      </c>
      <c r="G53" s="77">
        <f>G54+G56+G55+G57</f>
        <v>66427.7</v>
      </c>
      <c r="H53" s="77">
        <f>H54+H56+H55+H57</f>
        <v>61697.2</v>
      </c>
      <c r="I53" s="77">
        <f>I54+I56+I55+I57</f>
        <v>5938.6</v>
      </c>
      <c r="J53" s="79">
        <v>1209.7</v>
      </c>
      <c r="K53" s="78">
        <f>K54+K56+K55+K57</f>
        <v>4730.5</v>
      </c>
    </row>
    <row r="54" spans="2:11" ht="36" customHeight="1">
      <c r="B54" s="277"/>
      <c r="C54" s="279" t="s">
        <v>141</v>
      </c>
      <c r="D54" s="80" t="s">
        <v>124</v>
      </c>
      <c r="E54" s="75" t="s">
        <v>12</v>
      </c>
      <c r="F54" s="81">
        <v>69</v>
      </c>
      <c r="G54" s="82">
        <f>H54+K54</f>
        <v>10236.299999999999</v>
      </c>
      <c r="H54" s="81">
        <v>9434.9</v>
      </c>
      <c r="I54" s="81">
        <v>1292.4000000000001</v>
      </c>
      <c r="J54" s="83"/>
      <c r="K54" s="84">
        <v>801.4</v>
      </c>
    </row>
    <row r="55" spans="2:11" ht="36" customHeight="1">
      <c r="B55" s="277"/>
      <c r="C55" s="279"/>
      <c r="D55" s="80" t="s">
        <v>125</v>
      </c>
      <c r="E55" s="75" t="s">
        <v>14</v>
      </c>
      <c r="F55" s="81">
        <v>137</v>
      </c>
      <c r="G55" s="82">
        <f>H55+K55</f>
        <v>15513.6</v>
      </c>
      <c r="H55" s="81">
        <v>14375.1</v>
      </c>
      <c r="I55" s="81">
        <v>1844.6</v>
      </c>
      <c r="J55" s="83"/>
      <c r="K55" s="84">
        <v>1138.5</v>
      </c>
    </row>
    <row r="56" spans="2:11" ht="36" customHeight="1">
      <c r="B56" s="277"/>
      <c r="C56" s="279"/>
      <c r="D56" s="80" t="s">
        <v>126</v>
      </c>
      <c r="E56" s="75" t="s">
        <v>16</v>
      </c>
      <c r="F56" s="81">
        <v>327</v>
      </c>
      <c r="G56" s="82">
        <f>H56+K56</f>
        <v>28298.7</v>
      </c>
      <c r="H56" s="81">
        <v>26269.8</v>
      </c>
      <c r="I56" s="81">
        <v>2028</v>
      </c>
      <c r="J56" s="83"/>
      <c r="K56" s="84">
        <v>2028.9</v>
      </c>
    </row>
    <row r="57" spans="2:11" ht="36" customHeight="1">
      <c r="B57" s="277"/>
      <c r="C57" s="279"/>
      <c r="D57" s="80" t="s">
        <v>127</v>
      </c>
      <c r="E57" s="75" t="s">
        <v>18</v>
      </c>
      <c r="F57" s="81">
        <v>213</v>
      </c>
      <c r="G57" s="82">
        <f>H57+K57</f>
        <v>12379.1</v>
      </c>
      <c r="H57" s="81">
        <v>11617.4</v>
      </c>
      <c r="I57" s="81">
        <v>773.6</v>
      </c>
      <c r="J57" s="83"/>
      <c r="K57" s="84">
        <v>761.7</v>
      </c>
    </row>
    <row r="58" spans="2:11" ht="36" customHeight="1" thickBot="1">
      <c r="B58" s="278"/>
      <c r="C58" s="280" t="s">
        <v>128</v>
      </c>
      <c r="D58" s="280"/>
      <c r="E58" s="85" t="s">
        <v>20</v>
      </c>
      <c r="F58" s="86">
        <v>495</v>
      </c>
      <c r="G58" s="87">
        <f>H58+K58</f>
        <v>26757.4</v>
      </c>
      <c r="H58" s="88">
        <v>24872.9</v>
      </c>
      <c r="I58" s="88">
        <v>2826.7</v>
      </c>
      <c r="J58" s="89">
        <v>246.3</v>
      </c>
      <c r="K58" s="90">
        <v>1884.5</v>
      </c>
    </row>
    <row r="59" spans="2:11" ht="15.75">
      <c r="B59" s="67"/>
      <c r="C59" s="67"/>
      <c r="D59" s="68"/>
      <c r="E59" s="68"/>
      <c r="F59" s="68"/>
      <c r="G59" s="68"/>
      <c r="H59" s="68"/>
      <c r="I59" s="68"/>
      <c r="J59" s="68"/>
      <c r="K59" s="68"/>
    </row>
    <row r="60" spans="2:11" ht="15.75">
      <c r="B60" s="91" t="s">
        <v>142</v>
      </c>
      <c r="C60" s="67"/>
      <c r="D60" s="68"/>
      <c r="E60" s="68"/>
      <c r="F60" s="68"/>
      <c r="G60" s="68"/>
      <c r="H60" s="68"/>
      <c r="I60" s="68"/>
      <c r="J60" s="68"/>
      <c r="K60" s="68"/>
    </row>
    <row r="61" spans="2:11" ht="15.75">
      <c r="B61" s="92" t="s">
        <v>143</v>
      </c>
      <c r="C61" s="67"/>
      <c r="D61" s="68"/>
      <c r="E61" s="68"/>
      <c r="F61" s="68"/>
      <c r="G61" s="68"/>
      <c r="H61" s="68"/>
      <c r="I61" s="68"/>
      <c r="J61" s="68"/>
      <c r="K61" s="68"/>
    </row>
    <row r="62" spans="2:11" ht="15">
      <c r="B62" s="267" t="s">
        <v>144</v>
      </c>
      <c r="C62" s="267"/>
      <c r="D62" s="267"/>
      <c r="E62" s="267"/>
      <c r="F62" s="267"/>
      <c r="G62" s="267"/>
      <c r="H62" s="267"/>
      <c r="I62" s="267"/>
      <c r="J62" s="267"/>
      <c r="K62" s="267"/>
    </row>
    <row r="63" spans="2:11" ht="15.75">
      <c r="B63" s="92" t="s">
        <v>145</v>
      </c>
      <c r="C63" s="67"/>
      <c r="D63" s="67"/>
      <c r="E63" s="67"/>
      <c r="F63" s="67"/>
      <c r="G63" s="67"/>
      <c r="H63" s="67"/>
      <c r="I63" s="67"/>
      <c r="J63" s="67"/>
      <c r="K63" s="67"/>
    </row>
    <row r="64" spans="2:11" ht="15">
      <c r="B64" s="93"/>
      <c r="C64" s="94"/>
      <c r="D64" s="95"/>
      <c r="E64" s="95"/>
      <c r="F64" s="95"/>
      <c r="G64" s="95"/>
      <c r="H64" s="95"/>
      <c r="I64" s="95"/>
      <c r="J64" s="95"/>
      <c r="K64" s="95"/>
    </row>
  </sheetData>
  <mergeCells count="54">
    <mergeCell ref="B2:F2"/>
    <mergeCell ref="B4:D6"/>
    <mergeCell ref="E4:E6"/>
    <mergeCell ref="F4:F6"/>
    <mergeCell ref="G4:I4"/>
    <mergeCell ref="G5:G6"/>
    <mergeCell ref="I5:I6"/>
    <mergeCell ref="G22:G23"/>
    <mergeCell ref="B7:D7"/>
    <mergeCell ref="B8:I8"/>
    <mergeCell ref="B9:C10"/>
    <mergeCell ref="D9:D10"/>
    <mergeCell ref="E9:E10"/>
    <mergeCell ref="F9:F10"/>
    <mergeCell ref="G9:G10"/>
    <mergeCell ref="H9:H10"/>
    <mergeCell ref="I9:I10"/>
    <mergeCell ref="B11:C11"/>
    <mergeCell ref="B12:B15"/>
    <mergeCell ref="B16:C16"/>
    <mergeCell ref="B21:D23"/>
    <mergeCell ref="E21:E23"/>
    <mergeCell ref="K48:K49"/>
    <mergeCell ref="I22:I23"/>
    <mergeCell ref="B24:D24"/>
    <mergeCell ref="B25:I25"/>
    <mergeCell ref="F21:F23"/>
    <mergeCell ref="B32:C32"/>
    <mergeCell ref="H26:H27"/>
    <mergeCell ref="I26:I27"/>
    <mergeCell ref="B28:C28"/>
    <mergeCell ref="B29:B31"/>
    <mergeCell ref="B26:C27"/>
    <mergeCell ref="D26:D27"/>
    <mergeCell ref="E26:E27"/>
    <mergeCell ref="F26:F27"/>
    <mergeCell ref="G26:G27"/>
    <mergeCell ref="G21:I21"/>
    <mergeCell ref="B34:C34"/>
    <mergeCell ref="B62:K62"/>
    <mergeCell ref="B50:E50"/>
    <mergeCell ref="B51:K51"/>
    <mergeCell ref="B52:D52"/>
    <mergeCell ref="B53:B58"/>
    <mergeCell ref="C53:D53"/>
    <mergeCell ref="C54:C57"/>
    <mergeCell ref="C58:D58"/>
    <mergeCell ref="B45:K45"/>
    <mergeCell ref="B47:E49"/>
    <mergeCell ref="F47:F49"/>
    <mergeCell ref="G47:G49"/>
    <mergeCell ref="H47:K47"/>
    <mergeCell ref="H48:H49"/>
    <mergeCell ref="I48:J48"/>
  </mergeCells>
  <conditionalFormatting sqref="K54:K58">
    <cfRule type="cellIs" dxfId="16" priority="7" operator="greaterThan">
      <formula>H54*0.1</formula>
    </cfRule>
  </conditionalFormatting>
  <conditionalFormatting sqref="I53">
    <cfRule type="expression" dxfId="15" priority="6">
      <formula>$H$10&gt;$G$10</formula>
    </cfRule>
  </conditionalFormatting>
  <conditionalFormatting sqref="I54">
    <cfRule type="expression" dxfId="14" priority="5">
      <formula>$H$11&gt;0.2*$G$11</formula>
    </cfRule>
  </conditionalFormatting>
  <conditionalFormatting sqref="I55">
    <cfRule type="expression" dxfId="13" priority="4">
      <formula>$H$12&gt;0.2*$G$12</formula>
    </cfRule>
  </conditionalFormatting>
  <conditionalFormatting sqref="I56">
    <cfRule type="expression" dxfId="12" priority="3">
      <formula>$H$13&gt;0.2*$G$13</formula>
    </cfRule>
  </conditionalFormatting>
  <conditionalFormatting sqref="I57">
    <cfRule type="expression" dxfId="11" priority="2">
      <formula>$H$14&gt;0.2*$G$14</formula>
    </cfRule>
  </conditionalFormatting>
  <conditionalFormatting sqref="I58">
    <cfRule type="expression" dxfId="10" priority="1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54:I58 J53 J58:K58 K54:K57" xr:uid="{00000000-0002-0000-0200-000000000000}">
      <formula1>MOD(H53*10,1)=0</formula1>
    </dataValidation>
    <dataValidation type="custom" allowBlank="1" showInputMessage="1" showErrorMessage="1" errorTitle="Znaki po przecinku" error="Wpisujemy zatrudnienie w pełnych etatach bez miejsc po przecinku." sqref="F54:F58" xr:uid="{00000000-0002-0000-0200-000001000000}">
      <formula1>MOD(F54*10,1)=0</formula1>
    </dataValidation>
    <dataValidation type="custom" allowBlank="1" showInputMessage="1" showErrorMessage="1" sqref="G54:G58" xr:uid="{00000000-0002-0000-0200-000002000000}">
      <formula1>MOD(G54*10,1)=0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75" firstPageNumber="0" orientation="landscape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CCF9FB7-BBA9-417A-8E77-545ED3B8B6B2}">
            <xm:f>'\\uwb-adm-01\DokumentyUWB$\Users\a.jarzembska\Desktop\[plan ministerialny.xlsx]dział I'!#REF!&gt;$F$9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5"/>
  <dimension ref="A1:P42"/>
  <sheetViews>
    <sheetView zoomScaleNormal="100" workbookViewId="0">
      <selection activeCell="I22" sqref="I22"/>
    </sheetView>
  </sheetViews>
  <sheetFormatPr defaultRowHeight="12.75"/>
  <cols>
    <col min="1" max="1" width="8.140625" customWidth="1"/>
    <col min="2" max="3" width="7.140625" customWidth="1"/>
    <col min="4" max="4" width="58.140625" customWidth="1"/>
    <col min="5" max="5" width="7.85546875" customWidth="1"/>
    <col min="6" max="6" width="8.7109375" customWidth="1"/>
    <col min="7" max="7" width="14" customWidth="1"/>
    <col min="8" max="8" width="19" customWidth="1"/>
    <col min="9" max="9" width="13.85546875" customWidth="1"/>
    <col min="10" max="11" width="8.7109375" customWidth="1"/>
    <col min="12" max="12" width="19" style="99" customWidth="1"/>
    <col min="13" max="13" width="26.85546875" customWidth="1"/>
    <col min="14" max="1024" width="8.7109375" customWidth="1"/>
  </cols>
  <sheetData>
    <row r="1" spans="1:16">
      <c r="A1" s="66"/>
      <c r="B1" s="96"/>
      <c r="C1" s="96"/>
      <c r="D1" s="97"/>
      <c r="E1" s="97"/>
      <c r="F1" s="98"/>
      <c r="G1" s="67"/>
    </row>
    <row r="2" spans="1:16" ht="15.75" customHeight="1">
      <c r="A2" s="339" t="s">
        <v>146</v>
      </c>
      <c r="B2" s="339"/>
      <c r="C2" s="339"/>
      <c r="D2" s="339"/>
      <c r="E2" s="339"/>
      <c r="F2" s="339"/>
      <c r="G2" s="100"/>
    </row>
    <row r="3" spans="1:16" ht="16.5" thickBot="1">
      <c r="A3" s="101"/>
      <c r="B3" s="101"/>
      <c r="C3" s="101"/>
      <c r="D3" s="101"/>
      <c r="E3" s="101"/>
      <c r="F3" s="101"/>
      <c r="G3" s="67"/>
    </row>
    <row r="4" spans="1:16" ht="31.5" customHeight="1">
      <c r="A4" s="282" t="s">
        <v>91</v>
      </c>
      <c r="B4" s="283"/>
      <c r="C4" s="283"/>
      <c r="D4" s="283"/>
      <c r="E4" s="284"/>
      <c r="F4" s="102" t="s">
        <v>147</v>
      </c>
      <c r="G4" s="103" t="s">
        <v>6</v>
      </c>
    </row>
    <row r="5" spans="1:16" ht="24" customHeight="1">
      <c r="A5" s="340">
        <v>1</v>
      </c>
      <c r="B5" s="341"/>
      <c r="C5" s="341"/>
      <c r="D5" s="341"/>
      <c r="E5" s="341"/>
      <c r="F5" s="147">
        <v>2</v>
      </c>
      <c r="G5" s="148">
        <v>3</v>
      </c>
    </row>
    <row r="6" spans="1:16" ht="24" customHeight="1">
      <c r="A6" s="342" t="s">
        <v>148</v>
      </c>
      <c r="B6" s="327"/>
      <c r="C6" s="327"/>
      <c r="D6" s="327"/>
      <c r="E6" s="108" t="s">
        <v>8</v>
      </c>
      <c r="F6" s="108" t="s">
        <v>149</v>
      </c>
      <c r="G6" s="149">
        <f>G7+G8</f>
        <v>8471</v>
      </c>
    </row>
    <row r="7" spans="1:16" ht="24" customHeight="1">
      <c r="A7" s="343" t="s">
        <v>47</v>
      </c>
      <c r="B7" s="346" t="s">
        <v>150</v>
      </c>
      <c r="C7" s="347"/>
      <c r="D7" s="348"/>
      <c r="E7" s="108" t="s">
        <v>10</v>
      </c>
      <c r="F7" s="108" t="s">
        <v>149</v>
      </c>
      <c r="G7" s="109">
        <v>6732</v>
      </c>
      <c r="H7" s="104"/>
      <c r="I7" s="104"/>
      <c r="J7" s="104"/>
      <c r="K7" s="104"/>
      <c r="L7" s="105"/>
      <c r="M7" s="104"/>
      <c r="N7" s="104"/>
      <c r="O7" s="104"/>
      <c r="P7" s="104"/>
    </row>
    <row r="8" spans="1:16" ht="24" customHeight="1">
      <c r="A8" s="344"/>
      <c r="B8" s="346" t="s">
        <v>151</v>
      </c>
      <c r="C8" s="347"/>
      <c r="D8" s="348"/>
      <c r="E8" s="108" t="s">
        <v>12</v>
      </c>
      <c r="F8" s="108" t="s">
        <v>149</v>
      </c>
      <c r="G8" s="109">
        <v>1739</v>
      </c>
      <c r="H8" s="104"/>
      <c r="I8" s="104"/>
      <c r="J8" s="104"/>
      <c r="K8" s="104"/>
      <c r="M8" s="104"/>
      <c r="N8" s="104"/>
      <c r="O8" s="104"/>
      <c r="P8" s="104"/>
    </row>
    <row r="9" spans="1:16" ht="37.5" customHeight="1">
      <c r="A9" s="345"/>
      <c r="B9" s="150" t="s">
        <v>63</v>
      </c>
      <c r="C9" s="347" t="s">
        <v>152</v>
      </c>
      <c r="D9" s="348"/>
      <c r="E9" s="108" t="s">
        <v>14</v>
      </c>
      <c r="F9" s="108" t="s">
        <v>149</v>
      </c>
      <c r="G9" s="109">
        <v>0</v>
      </c>
      <c r="H9" s="104"/>
      <c r="I9" s="104"/>
      <c r="J9" s="104"/>
      <c r="K9" s="104"/>
      <c r="M9" s="104"/>
      <c r="N9" s="104"/>
      <c r="O9" s="104"/>
      <c r="P9" s="104"/>
    </row>
    <row r="10" spans="1:16" ht="24" customHeight="1">
      <c r="A10" s="326" t="s">
        <v>153</v>
      </c>
      <c r="B10" s="327"/>
      <c r="C10" s="327"/>
      <c r="D10" s="327"/>
      <c r="E10" s="108" t="s">
        <v>16</v>
      </c>
      <c r="F10" s="108" t="s">
        <v>149</v>
      </c>
      <c r="G10" s="109">
        <v>296</v>
      </c>
      <c r="H10" s="19"/>
      <c r="I10" s="104"/>
      <c r="J10" s="104"/>
      <c r="K10" s="104"/>
      <c r="M10" s="104"/>
      <c r="N10" s="104"/>
      <c r="O10" s="104"/>
      <c r="P10" s="104"/>
    </row>
    <row r="11" spans="1:16" ht="24" customHeight="1">
      <c r="A11" s="328" t="s">
        <v>63</v>
      </c>
      <c r="B11" s="331" t="s">
        <v>154</v>
      </c>
      <c r="C11" s="331"/>
      <c r="D11" s="332"/>
      <c r="E11" s="108" t="s">
        <v>18</v>
      </c>
      <c r="F11" s="108" t="s">
        <v>149</v>
      </c>
      <c r="G11" s="109">
        <v>219</v>
      </c>
      <c r="H11" s="19"/>
      <c r="I11" s="104"/>
      <c r="J11" s="104"/>
      <c r="K11" s="104"/>
      <c r="M11" s="104"/>
      <c r="N11" s="104"/>
      <c r="O11" s="104"/>
      <c r="P11" s="104"/>
    </row>
    <row r="12" spans="1:16" ht="41.25" customHeight="1">
      <c r="A12" s="329"/>
      <c r="B12" s="151" t="s">
        <v>63</v>
      </c>
      <c r="C12" s="333" t="s">
        <v>155</v>
      </c>
      <c r="D12" s="334"/>
      <c r="E12" s="108" t="s">
        <v>20</v>
      </c>
      <c r="F12" s="108" t="s">
        <v>149</v>
      </c>
      <c r="G12" s="109">
        <v>75</v>
      </c>
      <c r="H12" s="19"/>
      <c r="I12" s="104"/>
      <c r="J12" s="104"/>
      <c r="K12" s="104"/>
      <c r="M12" s="104"/>
      <c r="N12" s="104"/>
      <c r="O12" s="104"/>
      <c r="P12" s="104"/>
    </row>
    <row r="13" spans="1:16" ht="38.25" customHeight="1">
      <c r="A13" s="329"/>
      <c r="B13" s="335" t="s">
        <v>156</v>
      </c>
      <c r="C13" s="335"/>
      <c r="D13" s="336"/>
      <c r="E13" s="108" t="s">
        <v>22</v>
      </c>
      <c r="F13" s="108" t="s">
        <v>149</v>
      </c>
      <c r="G13" s="109">
        <v>77</v>
      </c>
      <c r="H13" s="106"/>
      <c r="I13" s="104"/>
      <c r="J13" s="104"/>
      <c r="K13" s="104"/>
      <c r="M13" s="104"/>
      <c r="N13" s="104"/>
      <c r="O13" s="104"/>
      <c r="P13" s="104"/>
    </row>
    <row r="14" spans="1:16" ht="51.75" customHeight="1">
      <c r="A14" s="329"/>
      <c r="B14" s="151" t="s">
        <v>63</v>
      </c>
      <c r="C14" s="333" t="s">
        <v>157</v>
      </c>
      <c r="D14" s="334"/>
      <c r="E14" s="108" t="s">
        <v>24</v>
      </c>
      <c r="F14" s="108" t="s">
        <v>149</v>
      </c>
      <c r="G14" s="109">
        <v>77</v>
      </c>
      <c r="H14" s="19"/>
      <c r="I14" s="104"/>
      <c r="J14" s="104"/>
      <c r="K14" s="104"/>
      <c r="M14" s="104"/>
      <c r="N14" s="104"/>
      <c r="O14" s="104"/>
      <c r="P14" s="104"/>
    </row>
    <row r="15" spans="1:16" ht="55.5" customHeight="1">
      <c r="A15" s="330"/>
      <c r="B15" s="337" t="s">
        <v>63</v>
      </c>
      <c r="C15" s="338"/>
      <c r="D15" s="107" t="s">
        <v>158</v>
      </c>
      <c r="E15" s="108" t="s">
        <v>26</v>
      </c>
      <c r="F15" s="108" t="s">
        <v>149</v>
      </c>
      <c r="G15" s="109">
        <v>0</v>
      </c>
      <c r="H15" s="19"/>
      <c r="I15" s="104"/>
      <c r="J15" s="104"/>
      <c r="K15" s="104"/>
      <c r="M15" s="104"/>
      <c r="N15" s="104"/>
      <c r="O15" s="104"/>
      <c r="P15" s="104"/>
    </row>
    <row r="16" spans="1:16" ht="27" customHeight="1">
      <c r="A16" s="319" t="s">
        <v>159</v>
      </c>
      <c r="B16" s="320"/>
      <c r="C16" s="320"/>
      <c r="D16" s="321"/>
      <c r="E16" s="108" t="s">
        <v>28</v>
      </c>
      <c r="F16" s="110" t="s">
        <v>160</v>
      </c>
      <c r="G16" s="111">
        <v>26521.5</v>
      </c>
      <c r="H16" s="112"/>
      <c r="I16" s="104"/>
      <c r="J16" s="104"/>
      <c r="K16" s="104"/>
      <c r="M16" s="104"/>
      <c r="N16" s="104"/>
      <c r="O16" s="104"/>
      <c r="P16" s="104"/>
    </row>
    <row r="17" spans="1:16" ht="25.5" customHeight="1">
      <c r="A17" s="319" t="s">
        <v>161</v>
      </c>
      <c r="B17" s="320"/>
      <c r="C17" s="320"/>
      <c r="D17" s="321"/>
      <c r="E17" s="108" t="s">
        <v>30</v>
      </c>
      <c r="F17" s="110" t="s">
        <v>160</v>
      </c>
      <c r="G17" s="111">
        <v>0</v>
      </c>
      <c r="H17" s="112"/>
      <c r="I17" s="104"/>
      <c r="J17" s="104"/>
      <c r="K17" s="104"/>
      <c r="M17" s="104"/>
      <c r="N17" s="104"/>
      <c r="O17" s="104"/>
      <c r="P17" s="104"/>
    </row>
    <row r="18" spans="1:16" ht="23.25" customHeight="1">
      <c r="A18" s="322" t="s">
        <v>162</v>
      </c>
      <c r="B18" s="321"/>
      <c r="C18" s="321"/>
      <c r="D18" s="321"/>
      <c r="E18" s="108" t="s">
        <v>32</v>
      </c>
      <c r="F18" s="110" t="s">
        <v>160</v>
      </c>
      <c r="G18" s="111">
        <v>512</v>
      </c>
      <c r="H18" s="104"/>
      <c r="I18" s="104"/>
      <c r="J18" s="104"/>
      <c r="K18" s="104"/>
      <c r="M18" s="113"/>
      <c r="N18" s="104"/>
      <c r="O18" s="104"/>
      <c r="P18" s="104"/>
    </row>
    <row r="19" spans="1:16" ht="25.5" customHeight="1">
      <c r="A19" s="322" t="s">
        <v>163</v>
      </c>
      <c r="B19" s="321"/>
      <c r="C19" s="321"/>
      <c r="D19" s="321"/>
      <c r="E19" s="108" t="s">
        <v>34</v>
      </c>
      <c r="F19" s="110" t="s">
        <v>160</v>
      </c>
      <c r="G19" s="111">
        <v>45413.7</v>
      </c>
      <c r="H19" s="152"/>
      <c r="I19" s="104"/>
      <c r="J19" s="104"/>
      <c r="K19" s="104"/>
      <c r="M19" s="104"/>
      <c r="N19" s="104"/>
      <c r="O19" s="104"/>
      <c r="P19" s="104"/>
    </row>
    <row r="20" spans="1:16" ht="31.5" customHeight="1">
      <c r="A20" s="323" t="s">
        <v>164</v>
      </c>
      <c r="B20" s="324"/>
      <c r="C20" s="324"/>
      <c r="D20" s="325"/>
      <c r="E20" s="108" t="s">
        <v>36</v>
      </c>
      <c r="F20" s="114" t="s">
        <v>160</v>
      </c>
      <c r="G20" s="115">
        <v>8457.7999999999993</v>
      </c>
      <c r="H20" s="104"/>
      <c r="I20" s="104"/>
      <c r="J20" s="104"/>
      <c r="K20" s="104"/>
      <c r="M20" s="104"/>
      <c r="N20" s="104"/>
      <c r="O20" s="104"/>
      <c r="P20" s="104"/>
    </row>
    <row r="21" spans="1:16" ht="48.75" customHeight="1">
      <c r="A21" s="317" t="s">
        <v>165</v>
      </c>
      <c r="B21" s="311" t="s">
        <v>166</v>
      </c>
      <c r="C21" s="311"/>
      <c r="D21" s="312"/>
      <c r="E21" s="108" t="s">
        <v>38</v>
      </c>
      <c r="F21" s="116" t="s">
        <v>160</v>
      </c>
      <c r="G21" s="115">
        <v>457.4</v>
      </c>
      <c r="I21" s="9"/>
    </row>
    <row r="22" spans="1:16" ht="40.5" customHeight="1">
      <c r="A22" s="317"/>
      <c r="B22" s="311" t="s">
        <v>167</v>
      </c>
      <c r="C22" s="311"/>
      <c r="D22" s="312"/>
      <c r="E22" s="108" t="s">
        <v>40</v>
      </c>
      <c r="F22" s="117" t="s">
        <v>160</v>
      </c>
      <c r="G22" s="115">
        <v>10248.9</v>
      </c>
    </row>
    <row r="23" spans="1:16" ht="53.25" customHeight="1">
      <c r="A23" s="317"/>
      <c r="B23" s="311" t="s">
        <v>168</v>
      </c>
      <c r="C23" s="311"/>
      <c r="D23" s="312"/>
      <c r="E23" s="108" t="s">
        <v>42</v>
      </c>
      <c r="F23" s="114" t="s">
        <v>160</v>
      </c>
      <c r="G23" s="115">
        <v>0</v>
      </c>
      <c r="L23" s="118"/>
      <c r="M23" s="21"/>
    </row>
    <row r="24" spans="1:16" ht="48" customHeight="1">
      <c r="A24" s="317"/>
      <c r="B24" s="311" t="s">
        <v>169</v>
      </c>
      <c r="C24" s="311"/>
      <c r="D24" s="312"/>
      <c r="E24" s="108" t="s">
        <v>44</v>
      </c>
      <c r="F24" s="117" t="s">
        <v>160</v>
      </c>
      <c r="G24" s="115">
        <v>763.2</v>
      </c>
    </row>
    <row r="25" spans="1:16" ht="50.25" customHeight="1">
      <c r="A25" s="317"/>
      <c r="B25" s="311" t="s">
        <v>170</v>
      </c>
      <c r="C25" s="311"/>
      <c r="D25" s="312"/>
      <c r="E25" s="108" t="s">
        <v>46</v>
      </c>
      <c r="F25" s="114" t="s">
        <v>160</v>
      </c>
      <c r="G25" s="111">
        <v>1940.1</v>
      </c>
    </row>
    <row r="26" spans="1:16" ht="39.75" customHeight="1">
      <c r="A26" s="317"/>
      <c r="B26" s="313" t="s">
        <v>171</v>
      </c>
      <c r="C26" s="313"/>
      <c r="D26" s="314"/>
      <c r="E26" s="108" t="s">
        <v>49</v>
      </c>
      <c r="F26" s="114" t="s">
        <v>160</v>
      </c>
      <c r="G26" s="115">
        <v>1940.1</v>
      </c>
    </row>
    <row r="27" spans="1:16" ht="56.25" customHeight="1" thickBot="1">
      <c r="A27" s="318"/>
      <c r="B27" s="315" t="s">
        <v>172</v>
      </c>
      <c r="C27" s="315"/>
      <c r="D27" s="316"/>
      <c r="E27" s="119" t="s">
        <v>51</v>
      </c>
      <c r="F27" s="120" t="s">
        <v>160</v>
      </c>
      <c r="G27" s="121">
        <v>32004.1</v>
      </c>
    </row>
    <row r="28" spans="1:16" ht="39.75" customHeight="1">
      <c r="A28" s="95"/>
      <c r="B28" s="95"/>
      <c r="C28" s="95"/>
      <c r="D28" s="95"/>
      <c r="E28" s="95"/>
      <c r="F28" s="95"/>
      <c r="G28" s="95"/>
      <c r="H28" s="19"/>
      <c r="I28" s="21"/>
    </row>
    <row r="29" spans="1:16" ht="48" customHeight="1">
      <c r="A29" s="309" t="s">
        <v>173</v>
      </c>
      <c r="B29" s="309"/>
      <c r="C29" s="309"/>
      <c r="D29" s="122" t="s">
        <v>180</v>
      </c>
      <c r="E29" s="309" t="s">
        <v>174</v>
      </c>
      <c r="F29" s="309"/>
      <c r="G29" s="309"/>
      <c r="H29" s="21"/>
    </row>
    <row r="30" spans="1:16" ht="16.5" customHeight="1">
      <c r="A30" s="123" t="s">
        <v>175</v>
      </c>
      <c r="B30" s="123"/>
      <c r="C30" s="123"/>
      <c r="D30" s="124" t="s">
        <v>176</v>
      </c>
      <c r="E30" s="310" t="s">
        <v>177</v>
      </c>
      <c r="F30" s="310"/>
      <c r="G30" s="310"/>
    </row>
    <row r="31" spans="1:16" ht="14.25" customHeight="1">
      <c r="A31" s="123" t="s">
        <v>178</v>
      </c>
      <c r="B31" s="123"/>
      <c r="C31" s="123"/>
      <c r="D31" s="125"/>
      <c r="E31" s="125"/>
      <c r="F31" s="95"/>
      <c r="G31" s="124"/>
    </row>
    <row r="32" spans="1:16" ht="39.75" customHeight="1">
      <c r="A32" s="95"/>
      <c r="B32" s="95"/>
      <c r="C32" s="95"/>
      <c r="D32" s="95"/>
      <c r="E32" s="95"/>
      <c r="F32" s="95"/>
      <c r="G32" s="95"/>
    </row>
    <row r="33" spans="1:7" ht="39.75" customHeight="1">
      <c r="A33" s="126"/>
      <c r="B33" s="126"/>
      <c r="C33" s="126"/>
      <c r="D33" s="126"/>
      <c r="E33" s="127"/>
      <c r="F33" s="127"/>
      <c r="G33" s="128"/>
    </row>
    <row r="34" spans="1:7" ht="39.75" customHeight="1">
      <c r="A34" s="126"/>
      <c r="B34" s="126"/>
      <c r="C34" s="126"/>
      <c r="D34" s="126"/>
      <c r="E34" s="127"/>
      <c r="F34" s="127"/>
      <c r="G34" s="128"/>
    </row>
    <row r="35" spans="1:7" ht="39.75" customHeight="1">
      <c r="A35" s="126"/>
      <c r="B35" s="126"/>
      <c r="C35" s="126"/>
      <c r="D35" s="126"/>
      <c r="E35" s="127"/>
      <c r="F35" s="127"/>
      <c r="G35" s="128"/>
    </row>
    <row r="36" spans="1:7" ht="39.75" customHeight="1">
      <c r="A36" s="126"/>
      <c r="B36" s="126"/>
      <c r="C36" s="126"/>
      <c r="D36" s="126"/>
      <c r="E36" s="127"/>
      <c r="F36" s="127"/>
      <c r="G36" s="128"/>
    </row>
    <row r="37" spans="1:7" ht="39.75" customHeight="1">
      <c r="A37" s="126"/>
      <c r="B37" s="126"/>
      <c r="C37" s="126"/>
      <c r="D37" s="126"/>
      <c r="E37" s="127"/>
      <c r="F37" s="127"/>
      <c r="G37" s="128"/>
    </row>
    <row r="38" spans="1:7">
      <c r="A38" s="95"/>
      <c r="B38" s="95"/>
      <c r="C38" s="95"/>
      <c r="D38" s="95"/>
      <c r="E38" s="95"/>
      <c r="F38" s="95"/>
      <c r="G38" s="95"/>
    </row>
    <row r="39" spans="1:7" ht="14.25" customHeight="1">
      <c r="A39" s="309"/>
      <c r="B39" s="309"/>
      <c r="C39" s="129"/>
      <c r="D39" s="130"/>
      <c r="E39" s="131"/>
      <c r="F39" s="309"/>
      <c r="G39" s="309"/>
    </row>
    <row r="40" spans="1:7">
      <c r="A40" s="123"/>
      <c r="B40" s="123"/>
      <c r="C40" s="123"/>
      <c r="D40" s="132"/>
      <c r="E40" s="124"/>
      <c r="F40" s="310"/>
      <c r="G40" s="310"/>
    </row>
    <row r="41" spans="1:7">
      <c r="A41" s="123"/>
      <c r="B41" s="123"/>
      <c r="C41" s="123"/>
      <c r="D41" s="125"/>
      <c r="E41" s="125"/>
      <c r="F41" s="95"/>
      <c r="G41" s="124"/>
    </row>
    <row r="42" spans="1:7">
      <c r="A42" s="95"/>
      <c r="B42" s="95"/>
      <c r="C42" s="95"/>
      <c r="D42" s="95"/>
      <c r="E42" s="95"/>
      <c r="F42" s="95"/>
      <c r="G42" s="95"/>
    </row>
  </sheetData>
  <mergeCells count="34">
    <mergeCell ref="A2:F2"/>
    <mergeCell ref="A4:E4"/>
    <mergeCell ref="A5:E5"/>
    <mergeCell ref="A6:D6"/>
    <mergeCell ref="A7:A9"/>
    <mergeCell ref="B7:D7"/>
    <mergeCell ref="B8:D8"/>
    <mergeCell ref="C9:D9"/>
    <mergeCell ref="A10:D10"/>
    <mergeCell ref="A11:A15"/>
    <mergeCell ref="B11:D11"/>
    <mergeCell ref="C12:D12"/>
    <mergeCell ref="B13:D13"/>
    <mergeCell ref="C14:D14"/>
    <mergeCell ref="B15:C15"/>
    <mergeCell ref="A16:D16"/>
    <mergeCell ref="A17:D17"/>
    <mergeCell ref="A18:D18"/>
    <mergeCell ref="A19:D19"/>
    <mergeCell ref="A20:D20"/>
    <mergeCell ref="A39:B39"/>
    <mergeCell ref="F39:G39"/>
    <mergeCell ref="F40:G40"/>
    <mergeCell ref="B25:D25"/>
    <mergeCell ref="B26:D26"/>
    <mergeCell ref="B27:D27"/>
    <mergeCell ref="A29:C29"/>
    <mergeCell ref="E29:G29"/>
    <mergeCell ref="E30:G30"/>
    <mergeCell ref="A21:A27"/>
    <mergeCell ref="B21:D21"/>
    <mergeCell ref="B22:D22"/>
    <mergeCell ref="B23:D23"/>
    <mergeCell ref="B24:D24"/>
  </mergeCells>
  <conditionalFormatting sqref="G9">
    <cfRule type="cellIs" dxfId="8" priority="9" operator="greaterThan">
      <formula>$G$8</formula>
    </cfRule>
  </conditionalFormatting>
  <conditionalFormatting sqref="G26">
    <cfRule type="cellIs" dxfId="7" priority="8" operator="greaterThan">
      <formula>$G$25</formula>
    </cfRule>
  </conditionalFormatting>
  <conditionalFormatting sqref="G20">
    <cfRule type="cellIs" dxfId="6" priority="7" operator="greaterThan">
      <formula>$G$19</formula>
    </cfRule>
  </conditionalFormatting>
  <conditionalFormatting sqref="G10">
    <cfRule type="expression" dxfId="5" priority="6">
      <formula>$G$10&lt;$G$11+$G$13</formula>
    </cfRule>
  </conditionalFormatting>
  <conditionalFormatting sqref="G12">
    <cfRule type="expression" dxfId="4" priority="5">
      <formula>$G$11&lt;$G$12</formula>
    </cfRule>
  </conditionalFormatting>
  <conditionalFormatting sqref="G15">
    <cfRule type="expression" dxfId="3" priority="2">
      <formula>$G$15&gt;$G$13</formula>
    </cfRule>
    <cfRule type="expression" dxfId="2" priority="4">
      <formula>$G$15&gt;$G$14</formula>
    </cfRule>
  </conditionalFormatting>
  <conditionalFormatting sqref="G14">
    <cfRule type="expression" dxfId="1" priority="3">
      <formula>$G$14&gt;$G$13</formula>
    </cfRule>
  </conditionalFormatting>
  <conditionalFormatting sqref="G8">
    <cfRule type="expression" dxfId="0" priority="1">
      <formula>$G$8-$G$9&gt;$G$7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6:G27" xr:uid="{00000000-0002-0000-0300-000000000000}">
      <formula1>MOD(G16*10,1)=0</formula1>
    </dataValidation>
    <dataValidation type="custom" allowBlank="1" showInputMessage="1" showErrorMessage="1" errorTitle="Znaki po przecinku" error="Wpisujemy bez miejsc po przecinku." sqref="G7:G15" xr:uid="{00000000-0002-0000-0300-000001000000}">
      <formula1>MOD(G7,1)=0</formula1>
    </dataValidation>
    <dataValidation type="custom" allowBlank="1" showInputMessage="1" showErrorMessage="1" errorTitle="Znaki po przecinku" error="Wpisana wartość może mieć wyłącznie 1 znak po przecinku." sqref="G33:G37" xr:uid="{00000000-0002-0000-0300-000002000000}">
      <formula1>MOD(G33*10,1)=0</formula1>
      <formula2>0</formula2>
    </dataValidation>
  </dataValidations>
  <pageMargins left="0.51181102362204722" right="0.31496062992125984" top="0.35433070866141736" bottom="0.35433070866141736" header="0.51181102362204722" footer="0.51181102362204722"/>
  <pageSetup paperSize="9" scale="80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Dział I</vt:lpstr>
      <vt:lpstr>Dział II</vt:lpstr>
      <vt:lpstr>Dział III</vt:lpstr>
      <vt:lpstr>Dział IV</vt:lpstr>
      <vt:lpstr>'Dział I'!Obszar_wydruku</vt:lpstr>
      <vt:lpstr>'Dział II'!Obszar_wydruku</vt:lpstr>
      <vt:lpstr>'Dział III'!Obszar_wydruku</vt:lpstr>
      <vt:lpstr>'Dział IV'!Obszar_wydruku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Jarzęmbska</dc:creator>
  <cp:lastModifiedBy>AMB</cp:lastModifiedBy>
  <cp:lastPrinted>2020-06-23T07:41:21Z</cp:lastPrinted>
  <dcterms:created xsi:type="dcterms:W3CDTF">2020-06-09T12:06:05Z</dcterms:created>
  <dcterms:modified xsi:type="dcterms:W3CDTF">2020-06-26T10:24:07Z</dcterms:modified>
</cp:coreProperties>
</file>